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9320" windowHeight="10800" activeTab="0"/>
  </bookViews>
  <sheets>
    <sheet name="1" sheetId="1" r:id="rId1"/>
    <sheet name="2" sheetId="2" r:id="rId2"/>
    <sheet name="3" sheetId="3" r:id="rId3"/>
  </sheets>
  <definedNames>
    <definedName name="TABLE" localSheetId="1">'2'!$A$6:$F$42</definedName>
    <definedName name="TABLE" localSheetId="2">'3'!$A$8:$F$40</definedName>
    <definedName name="_xlnm.Print_Titles" localSheetId="1">'2'!$6:$6</definedName>
    <definedName name="_xlnm.Print_Titles" localSheetId="2">'3'!$8:$9</definedName>
    <definedName name="_xlnm.Print_Area" localSheetId="1">'2'!$A$1:$F$110</definedName>
    <definedName name="_xlnm.Print_Area" localSheetId="2">'3'!$A$1:$I$43</definedName>
  </definedNames>
  <calcPr fullCalcOnLoad="1"/>
</workbook>
</file>

<file path=xl/sharedStrings.xml><?xml version="1.0" encoding="utf-8"?>
<sst xmlns="http://schemas.openxmlformats.org/spreadsheetml/2006/main" count="361" uniqueCount="176">
  <si>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</si>
  <si>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</si>
  <si>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</si>
  <si>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</si>
  <si>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</si>
  <si>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</si>
  <si>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</si>
  <si>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</si>
  <si>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</si>
  <si>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</si>
  <si>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</si>
  <si>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</si>
  <si>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</si>
  <si>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</si>
  <si>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</si>
  <si>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</si>
  <si>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</si>
  <si>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</si>
  <si>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</si>
  <si>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</si>
  <si>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</si>
  <si>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</si>
  <si>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</si>
  <si>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</si>
  <si>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</si>
  <si>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</si>
  <si>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</si>
  <si>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</si>
  <si>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</si>
  <si>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</si>
  <si>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</si>
  <si>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</si>
  <si>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</si>
  <si>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</si>
  <si>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</si>
  <si>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</si>
  <si>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</si>
  <si>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</si>
  <si>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</si>
  <si>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</si>
  <si>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</si>
  <si>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</si>
  <si>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</si>
  <si>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</si>
  <si>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</si>
  <si>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</si>
  <si>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</si>
  <si>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</si>
  <si>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</si>
  <si>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</si>
  <si>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</si>
  <si>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</si>
  <si>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</si>
  <si>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</si>
  <si>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</si>
  <si>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</si>
  <si>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</si>
  <si>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</si>
  <si>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</si>
  <si>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</si>
  <si>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</si>
  <si>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</si>
  <si>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</si>
  <si>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</si>
  <si>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</si>
  <si>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</si>
  <si>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</si>
  <si>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</si>
  <si>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</si>
  <si>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</si>
  <si>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</si>
  <si>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</si>
  <si>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</si>
  <si>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</si>
  <si>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</si>
  <si>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</si>
  <si>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</si>
  <si>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</si>
  <si>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</si>
  <si>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</si>
  <si>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</si>
  <si>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</si>
  <si>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</si>
  <si>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</si>
  <si>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</si>
  <si>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</si>
  <si>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</si>
  <si>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</si>
  <si>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</si>
  <si>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</si>
  <si>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</si>
  <si>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</si>
  <si>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</si>
  <si>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</si>
  <si>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</si>
  <si>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</si>
  <si>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руб./куб. метра</t>
  </si>
  <si>
    <t>пар</t>
  </si>
  <si>
    <t>вода</t>
  </si>
  <si>
    <t>средний тариф на теплоноситель, в том числе:</t>
  </si>
  <si>
    <t>4.5.</t>
  </si>
  <si>
    <t>руб./Гкал</t>
  </si>
  <si>
    <t>тариф на тепловую энергию</t>
  </si>
  <si>
    <t>4.4.2.</t>
  </si>
  <si>
    <t>руб./Гкал/ч в месяц</t>
  </si>
  <si>
    <t>ставка на содержание тепловой мощности</t>
  </si>
  <si>
    <t>4.4.1.</t>
  </si>
  <si>
    <t>двухставочный тариф на тепловую энергию</t>
  </si>
  <si>
    <t>4.4.</t>
  </si>
  <si>
    <t>тариф на острый и редуцированный пар</t>
  </si>
  <si>
    <t>4.3.3.</t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</si>
  <si>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</si>
  <si>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</si>
  <si>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</rPr>
      <t>2</t>
    </r>
  </si>
  <si>
    <r>
      <t>1,2 - 2,5 кг/см</t>
    </r>
    <r>
      <rPr>
        <vertAlign val="superscript"/>
        <sz val="11"/>
        <color indexed="8"/>
        <rFont val="Times New Roman"/>
        <family val="1"/>
      </rPr>
      <t>2</t>
    </r>
  </si>
  <si>
    <t>тариф на отборный пар давлением:</t>
  </si>
  <si>
    <t>4.3.2.</t>
  </si>
  <si>
    <t>одноставочный тариф на горячее водоснабжение</t>
  </si>
  <si>
    <t>4.3.1.</t>
  </si>
  <si>
    <t>средний одноставочный тариф на тепловую энергию</t>
  </si>
  <si>
    <t>4.3.</t>
  </si>
  <si>
    <t>руб./МВт в мес.</t>
  </si>
  <si>
    <t>цена на генерирующую мощность</t>
  </si>
  <si>
    <t>4.2.</t>
  </si>
  <si>
    <t>руб./тыс. кВт·ч</t>
  </si>
  <si>
    <t>в том числе топливная составляющая</t>
  </si>
  <si>
    <t>цена на электрическую энергию</t>
  </si>
  <si>
    <t>4.1.</t>
  </si>
  <si>
    <t>Для генерирующих объектов</t>
  </si>
  <si>
    <t>3.3.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</si>
  <si>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</si>
  <si>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</si>
  <si>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величина сбытовой надбавки для тарифной группы потребителей "население" и приравненных к нему категорий потребителей</t>
  </si>
  <si>
    <t>Для гарантирующих поставщиков</t>
  </si>
  <si>
    <t>2-е полу-годие</t>
  </si>
  <si>
    <t>1-е полу-годие</t>
  </si>
  <si>
    <t>Предложения на расчетный период регулирования</t>
  </si>
  <si>
    <t>Единица изменения</t>
  </si>
  <si>
    <t>Приложение № 5
к предложению о размере цен (тарифов), долгосрочных параметров регулирования</t>
  </si>
  <si>
    <t xml:space="preserve"> Информация об организации</t>
  </si>
  <si>
    <t>Полное наименование</t>
  </si>
  <si>
    <t>Филиал публичного  акционерного общества «Межрегиональная распределительная сетевая компания Юга» - «Калмэнерго»</t>
  </si>
  <si>
    <t>Сокращенное наименование</t>
  </si>
  <si>
    <t>Филиал ПАО "МРСК Юга" - "Калмнерго"</t>
  </si>
  <si>
    <t>Место нахождения</t>
  </si>
  <si>
    <t>Северная промзона, г. Элиста,  Республика Калмыкия, 358007</t>
  </si>
  <si>
    <t>Фактический адрес</t>
  </si>
  <si>
    <t>ИНН</t>
  </si>
  <si>
    <t>КПП</t>
  </si>
  <si>
    <t>Ф.И.О. руководителя</t>
  </si>
  <si>
    <t>Алаев Тимур Улюмджиевич</t>
  </si>
  <si>
    <t>Адрес электронной почты</t>
  </si>
  <si>
    <t>priem@ke.mrsk-yuga.ru</t>
  </si>
  <si>
    <t>Контактный телефон</t>
  </si>
  <si>
    <t>Факс</t>
  </si>
  <si>
    <t>(84722) 4-41-96</t>
  </si>
  <si>
    <t>Приложение № 1</t>
  </si>
  <si>
    <t>к предложению о размере цен (тарифов), долгосрочных параметров регулирования</t>
  </si>
  <si>
    <t xml:space="preserve">  (84722)  4-24-10 </t>
  </si>
  <si>
    <t>1-е полугодие</t>
  </si>
  <si>
    <t>менее  670 кВт</t>
  </si>
  <si>
    <t>не менее 670 кВт</t>
  </si>
  <si>
    <t>величина сбытовой надбавки для тарифной группы потребителей "прочие потребители"</t>
  </si>
  <si>
    <t>081602001</t>
  </si>
  <si>
    <t>доходность продаж для прочих потребителей/вел:</t>
  </si>
  <si>
    <t>Раздел 3. Цены (тарифы) по регулируемым видам деятельности филиала ПАО "МРСК Юга" - "Калмэнерго"</t>
  </si>
  <si>
    <t>от 670 кВт до 10 МВт*</t>
  </si>
  <si>
    <t>* указаны только договоры по прочим потребителям</t>
  </si>
  <si>
    <t>от 670 кВт до 10 МВт**</t>
  </si>
  <si>
    <t>** включая точки учета по сетевым организациям</t>
  </si>
  <si>
    <t>Фактические показатели за 2018 год</t>
  </si>
  <si>
    <t>Показатели, утвержденные на 2019 год *</t>
  </si>
  <si>
    <t>Фактические показатели 
за 2018 год</t>
  </si>
  <si>
    <t xml:space="preserve">Показатели, утвержденные 
на 2019 г. </t>
  </si>
  <si>
    <t>Предложения 
на расчетный период регулирования (2020 год)</t>
  </si>
  <si>
    <t>Отраслевое тарифное соглашение в электроэнергетике РФ (утверждено 21 декабря 2018 года и распространяет свое действие на 2019-2021 гг.) 
Зарегистрировано Росструдом №23/19-21 от 22 января 2019 года 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</si>
</sst>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0.0000"/>
    <numFmt numFmtId="180" formatCode="0.00000"/>
    <numFmt numFmtId="181" formatCode="0.0"/>
    <numFmt numFmtId="182" formatCode="0.0%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FC19]d\ mmmm\ yyyy\ &quot;г.&quot;"/>
    <numFmt numFmtId="189" formatCode="_-* #,##0.00[$€-1]_-;\-* #,##0.00[$€-1]_-;_-* &quot;-&quot;??[$€-1]_-"/>
    <numFmt numFmtId="190" formatCode="&quot;$&quot;#,##0_);[Red]\(&quot;$&quot;#,##0\)"/>
    <numFmt numFmtId="191" formatCode="_-* #,##0.00\ _р_._-;\-* #,##0.00\ _р_._-;_-* &quot;-&quot;??\ _р_._-;_-@_-"/>
    <numFmt numFmtId="192" formatCode="0.000000"/>
    <numFmt numFmtId="193" formatCode="0.0000000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11"/>
      <name val="Tahoma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189" fontId="33" fillId="0" borderId="0">
      <alignment/>
      <protection/>
    </xf>
    <xf numFmtId="0" fontId="33" fillId="0" borderId="0">
      <alignment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0" borderId="1" applyNumberFormat="0" applyAlignment="0">
      <protection locked="0"/>
    </xf>
    <xf numFmtId="190" fontId="36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38" fillId="0" borderId="0" applyNumberFormat="0" applyFill="0" applyBorder="0" applyAlignment="0" applyProtection="0"/>
    <xf numFmtId="0" fontId="35" fillId="16" borderId="1" applyNumberFormat="0" applyAlignment="0"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37" fillId="0" borderId="0" applyFill="0" applyBorder="0" applyProtection="0">
      <alignment vertical="center"/>
    </xf>
    <xf numFmtId="0" fontId="37" fillId="0" borderId="0" applyFill="0" applyBorder="0" applyProtection="0">
      <alignment vertical="center"/>
    </xf>
    <xf numFmtId="49" fontId="42" fillId="17" borderId="2" applyNumberFormat="0">
      <alignment horizontal="center" vertical="center"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16" borderId="3" applyNumberFormat="0" applyAlignment="0" applyProtection="0"/>
    <xf numFmtId="0" fontId="9" fillId="16" borderId="1" applyNumberFormat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Fon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8" applyBorder="0">
      <alignment horizontal="center" vertical="center" wrapText="1"/>
      <protection/>
    </xf>
    <xf numFmtId="4" fontId="47" fillId="23" borderId="9" applyBorder="0">
      <alignment horizontal="right"/>
      <protection/>
    </xf>
    <xf numFmtId="4" fontId="48" fillId="22" borderId="10">
      <alignment horizontal="right" vertical="center"/>
      <protection locked="0"/>
    </xf>
    <xf numFmtId="0" fontId="13" fillId="0" borderId="11" applyNumberFormat="0" applyFill="0" applyAlignment="0" applyProtection="0"/>
    <xf numFmtId="0" fontId="14" fillId="17" borderId="12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49" fontId="47" fillId="0" borderId="0" applyBorder="0">
      <alignment vertical="top"/>
      <protection/>
    </xf>
    <xf numFmtId="49" fontId="47" fillId="0" borderId="0" applyBorder="0">
      <alignment vertical="top"/>
      <protection/>
    </xf>
    <xf numFmtId="0" fontId="5" fillId="0" borderId="0">
      <alignment/>
      <protection/>
    </xf>
    <xf numFmtId="0" fontId="55" fillId="0" borderId="0">
      <alignment/>
      <protection/>
    </xf>
    <xf numFmtId="0" fontId="49" fillId="1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47" fillId="10" borderId="0" applyBorder="0">
      <alignment vertical="top"/>
      <protection/>
    </xf>
    <xf numFmtId="0" fontId="47" fillId="0" borderId="0">
      <alignment horizontal="left" vertical="center"/>
      <protection/>
    </xf>
    <xf numFmtId="0" fontId="47" fillId="0" borderId="0">
      <alignment horizontal="left" vertical="center"/>
      <protection/>
    </xf>
    <xf numFmtId="0" fontId="0" fillId="0" borderId="0">
      <alignment/>
      <protection/>
    </xf>
    <xf numFmtId="49" fontId="47" fillId="0" borderId="0" applyBorder="0">
      <alignment vertical="top"/>
      <protection/>
    </xf>
    <xf numFmtId="0" fontId="34" fillId="0" borderId="0">
      <alignment/>
      <protection/>
    </xf>
    <xf numFmtId="0" fontId="5" fillId="0" borderId="0">
      <alignment/>
      <protection/>
    </xf>
    <xf numFmtId="0" fontId="5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4" borderId="1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14" applyNumberFormat="0" applyFill="0" applyAlignment="0" applyProtection="0"/>
    <xf numFmtId="0" fontId="33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0" fillId="0" borderId="0" applyFill="0" applyBorder="0" applyAlignment="0" applyProtection="0"/>
    <xf numFmtId="4" fontId="47" fillId="4" borderId="0" applyBorder="0">
      <alignment horizontal="right"/>
      <protection/>
    </xf>
    <xf numFmtId="4" fontId="47" fillId="4" borderId="15" applyBorder="0">
      <alignment horizontal="right"/>
      <protection/>
    </xf>
    <xf numFmtId="4" fontId="47" fillId="4" borderId="9" applyFont="0" applyBorder="0">
      <alignment horizontal="right"/>
      <protection/>
    </xf>
    <xf numFmtId="4" fontId="47" fillId="25" borderId="10" applyAlignment="0">
      <protection/>
    </xf>
    <xf numFmtId="0" fontId="2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9" xfId="102" applyFont="1" applyBorder="1" applyAlignment="1">
      <alignment horizontal="center" vertical="top" wrapText="1"/>
      <protection/>
    </xf>
    <xf numFmtId="0" fontId="22" fillId="0" borderId="9" xfId="102" applyFont="1" applyBorder="1" applyAlignment="1">
      <alignment horizontal="left" vertical="top" wrapText="1"/>
      <protection/>
    </xf>
    <xf numFmtId="0" fontId="1" fillId="0" borderId="9" xfId="0" applyFont="1" applyFill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8" fillId="0" borderId="18" xfId="102" applyFont="1" applyBorder="1" applyAlignment="1">
      <alignment horizontal="center" vertical="top"/>
      <protection/>
    </xf>
    <xf numFmtId="0" fontId="28" fillId="0" borderId="18" xfId="102" applyFont="1" applyBorder="1" applyAlignment="1">
      <alignment horizontal="center" vertical="top" wrapText="1"/>
      <protection/>
    </xf>
    <xf numFmtId="0" fontId="28" fillId="0" borderId="18" xfId="102" applyFont="1" applyBorder="1" applyAlignment="1">
      <alignment horizontal="left" vertical="top" wrapText="1"/>
      <protection/>
    </xf>
    <xf numFmtId="0" fontId="28" fillId="0" borderId="0" xfId="102" applyFont="1" applyBorder="1" applyAlignment="1">
      <alignment horizontal="center" vertical="top"/>
      <protection/>
    </xf>
    <xf numFmtId="0" fontId="28" fillId="0" borderId="0" xfId="102" applyFont="1" applyBorder="1" applyAlignment="1">
      <alignment horizontal="center" vertical="top" wrapText="1"/>
      <protection/>
    </xf>
    <xf numFmtId="0" fontId="28" fillId="0" borderId="0" xfId="102" applyFont="1" applyBorder="1" applyAlignment="1">
      <alignment horizontal="left" vertical="top" wrapText="1"/>
      <protection/>
    </xf>
    <xf numFmtId="0" fontId="28" fillId="0" borderId="9" xfId="102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7" fillId="0" borderId="9" xfId="0" applyFont="1" applyBorder="1" applyAlignment="1">
      <alignment wrapText="1"/>
    </xf>
    <xf numFmtId="0" fontId="32" fillId="0" borderId="0" xfId="0" applyFont="1" applyAlignment="1">
      <alignment/>
    </xf>
    <xf numFmtId="0" fontId="57" fillId="0" borderId="9" xfId="0" applyNumberFormat="1" applyFont="1" applyBorder="1" applyAlignment="1">
      <alignment wrapText="1"/>
    </xf>
    <xf numFmtId="0" fontId="57" fillId="0" borderId="9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22" fillId="0" borderId="9" xfId="102" applyFont="1" applyFill="1" applyBorder="1" applyAlignment="1">
      <alignment horizontal="center" vertical="top" wrapText="1"/>
      <protection/>
    </xf>
    <xf numFmtId="0" fontId="22" fillId="0" borderId="9" xfId="102" applyFont="1" applyFill="1" applyBorder="1" applyAlignment="1">
      <alignment horizontal="left" vertical="top" wrapText="1"/>
      <protection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top"/>
    </xf>
    <xf numFmtId="3" fontId="24" fillId="0" borderId="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8" fillId="0" borderId="9" xfId="102" applyFont="1" applyBorder="1" applyAlignment="1">
      <alignment horizontal="center" vertical="top" wrapText="1"/>
      <protection/>
    </xf>
    <xf numFmtId="0" fontId="28" fillId="0" borderId="9" xfId="102" applyFont="1" applyBorder="1" applyAlignment="1">
      <alignment horizontal="left" vertical="top" wrapText="1"/>
      <protection/>
    </xf>
    <xf numFmtId="0" fontId="28" fillId="0" borderId="9" xfId="102" applyFont="1" applyBorder="1" applyAlignment="1">
      <alignment horizontal="center" vertical="top"/>
      <protection/>
    </xf>
    <xf numFmtId="49" fontId="57" fillId="0" borderId="9" xfId="0" applyNumberFormat="1" applyFont="1" applyBorder="1" applyAlignment="1">
      <alignment horizontal="center" wrapText="1"/>
    </xf>
    <xf numFmtId="2" fontId="28" fillId="0" borderId="9" xfId="102" applyNumberFormat="1" applyFont="1" applyFill="1" applyBorder="1" applyAlignment="1">
      <alignment horizontal="center" vertical="center"/>
      <protection/>
    </xf>
    <xf numFmtId="0" fontId="28" fillId="0" borderId="9" xfId="102" applyFont="1" applyFill="1" applyBorder="1" applyAlignment="1">
      <alignment horizontal="center" vertical="center"/>
      <protection/>
    </xf>
    <xf numFmtId="10" fontId="28" fillId="0" borderId="9" xfId="102" applyNumberFormat="1" applyFont="1" applyFill="1" applyBorder="1" applyAlignment="1">
      <alignment horizontal="center" vertical="center"/>
      <protection/>
    </xf>
    <xf numFmtId="10" fontId="28" fillId="0" borderId="9" xfId="107" applyNumberFormat="1" applyFont="1" applyFill="1" applyBorder="1" applyAlignment="1">
      <alignment horizontal="center" vertical="center"/>
    </xf>
    <xf numFmtId="178" fontId="28" fillId="0" borderId="9" xfId="102" applyNumberFormat="1" applyFont="1" applyFill="1" applyBorder="1" applyAlignment="1">
      <alignment horizontal="center" vertical="center"/>
      <protection/>
    </xf>
    <xf numFmtId="180" fontId="27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171" fontId="27" fillId="0" borderId="0" xfId="114" applyFont="1" applyAlignment="1">
      <alignment vertical="top"/>
    </xf>
    <xf numFmtId="0" fontId="27" fillId="0" borderId="0" xfId="0" applyFont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4" fontId="24" fillId="0" borderId="0" xfId="0" applyNumberFormat="1" applyFont="1" applyAlignment="1">
      <alignment vertical="top"/>
    </xf>
    <xf numFmtId="10" fontId="1" fillId="0" borderId="9" xfId="107" applyNumberFormat="1" applyFont="1" applyFill="1" applyBorder="1" applyAlignment="1">
      <alignment horizontal="center" vertical="top"/>
    </xf>
    <xf numFmtId="0" fontId="23" fillId="0" borderId="9" xfId="102" applyFont="1" applyFill="1" applyBorder="1" applyAlignment="1">
      <alignment horizontal="center" vertical="top" wrapText="1"/>
      <protection/>
    </xf>
    <xf numFmtId="0" fontId="23" fillId="0" borderId="9" xfId="102" applyFont="1" applyFill="1" applyBorder="1" applyAlignment="1">
      <alignment horizontal="left" vertical="top" wrapText="1"/>
      <protection/>
    </xf>
    <xf numFmtId="3" fontId="1" fillId="26" borderId="9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Alignment="1">
      <alignment/>
    </xf>
    <xf numFmtId="0" fontId="22" fillId="26" borderId="9" xfId="102" applyFont="1" applyFill="1" applyBorder="1" applyAlignment="1">
      <alignment horizontal="center" vertical="top" wrapText="1"/>
      <protection/>
    </xf>
    <xf numFmtId="0" fontId="22" fillId="26" borderId="9" xfId="102" applyFont="1" applyFill="1" applyBorder="1" applyAlignment="1">
      <alignment horizontal="left" vertical="top" wrapText="1"/>
      <protection/>
    </xf>
    <xf numFmtId="0" fontId="27" fillId="0" borderId="0" xfId="0" applyFont="1" applyAlignment="1">
      <alignment horizontal="center" vertical="top"/>
    </xf>
    <xf numFmtId="178" fontId="27" fillId="0" borderId="0" xfId="0" applyNumberFormat="1" applyFont="1" applyAlignment="1">
      <alignment horizontal="center" vertical="center"/>
    </xf>
    <xf numFmtId="178" fontId="27" fillId="0" borderId="0" xfId="114" applyNumberFormat="1" applyFont="1" applyAlignment="1">
      <alignment horizontal="center" vertical="top"/>
    </xf>
    <xf numFmtId="178" fontId="27" fillId="0" borderId="0" xfId="0" applyNumberFormat="1" applyFont="1" applyAlignment="1">
      <alignment horizontal="center" vertical="top"/>
    </xf>
    <xf numFmtId="177" fontId="1" fillId="26" borderId="9" xfId="0" applyNumberFormat="1" applyFont="1" applyFill="1" applyBorder="1" applyAlignment="1">
      <alignment horizontal="center" vertical="top"/>
    </xf>
    <xf numFmtId="0" fontId="1" fillId="26" borderId="9" xfId="0" applyFont="1" applyFill="1" applyBorder="1" applyAlignment="1">
      <alignment horizontal="center" vertical="top"/>
    </xf>
    <xf numFmtId="192" fontId="1" fillId="0" borderId="0" xfId="0" applyNumberFormat="1" applyFont="1" applyFill="1" applyAlignment="1">
      <alignment/>
    </xf>
    <xf numFmtId="4" fontId="28" fillId="0" borderId="9" xfId="102" applyNumberFormat="1" applyFont="1" applyFill="1" applyBorder="1" applyAlignment="1">
      <alignment horizontal="center" vertical="center"/>
      <protection/>
    </xf>
    <xf numFmtId="18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92" fontId="27" fillId="0" borderId="0" xfId="0" applyNumberFormat="1" applyFont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0" fontId="25" fillId="0" borderId="9" xfId="102" applyFont="1" applyFill="1" applyBorder="1" applyAlignment="1">
      <alignment horizontal="center" vertical="top" wrapText="1"/>
      <protection/>
    </xf>
    <xf numFmtId="0" fontId="25" fillId="0" borderId="9" xfId="102" applyFont="1" applyFill="1" applyBorder="1" applyAlignment="1">
      <alignment horizontal="left" vertical="top" wrapText="1"/>
      <protection/>
    </xf>
    <xf numFmtId="3" fontId="26" fillId="0" borderId="9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77" fontId="1" fillId="26" borderId="20" xfId="0" applyNumberFormat="1" applyFont="1" applyFill="1" applyBorder="1" applyAlignment="1">
      <alignment horizontal="center" vertical="center"/>
    </xf>
    <xf numFmtId="177" fontId="1" fillId="26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4" fontId="28" fillId="0" borderId="20" xfId="102" applyNumberFormat="1" applyFont="1" applyFill="1" applyBorder="1" applyAlignment="1">
      <alignment horizontal="center" vertical="center"/>
      <protection/>
    </xf>
    <xf numFmtId="4" fontId="28" fillId="0" borderId="21" xfId="102" applyNumberFormat="1" applyFont="1" applyFill="1" applyBorder="1" applyAlignment="1">
      <alignment horizontal="center" vertical="center"/>
      <protection/>
    </xf>
    <xf numFmtId="2" fontId="28" fillId="0" borderId="20" xfId="102" applyNumberFormat="1" applyFont="1" applyFill="1" applyBorder="1" applyAlignment="1">
      <alignment horizontal="center" vertical="center"/>
      <protection/>
    </xf>
    <xf numFmtId="2" fontId="28" fillId="0" borderId="21" xfId="102" applyNumberFormat="1" applyFont="1" applyFill="1" applyBorder="1" applyAlignment="1">
      <alignment horizontal="center" vertical="center"/>
      <protection/>
    </xf>
    <xf numFmtId="0" fontId="28" fillId="0" borderId="9" xfId="102" applyFont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</cellXfs>
  <cellStyles count="11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" xfId="70"/>
    <cellStyle name="Гиперссылка 4" xfId="71"/>
    <cellStyle name="Границы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Значения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2" xfId="88"/>
    <cellStyle name="Обычный 12 2" xfId="89"/>
    <cellStyle name="Обычный 158" xfId="90"/>
    <cellStyle name="Обычный 2" xfId="91"/>
    <cellStyle name="Обычный 2 10 2" xfId="92"/>
    <cellStyle name="Обычный 2 2" xfId="93"/>
    <cellStyle name="Обычный 3" xfId="94"/>
    <cellStyle name="Обычный 3 2" xfId="95"/>
    <cellStyle name="Обычный 3 3" xfId="96"/>
    <cellStyle name="Обычный 4" xfId="97"/>
    <cellStyle name="Обычный 5" xfId="98"/>
    <cellStyle name="Обычный 6" xfId="99"/>
    <cellStyle name="Обычный 7" xfId="100"/>
    <cellStyle name="Обычный 8" xfId="101"/>
    <cellStyle name="Обычный_стр.1_5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Процентный 10" xfId="108"/>
    <cellStyle name="Процентный 13" xfId="109"/>
    <cellStyle name="Процентный 2" xfId="110"/>
    <cellStyle name="Связанная ячейка" xfId="111"/>
    <cellStyle name="Стиль 1" xfId="112"/>
    <cellStyle name="Текст предупреждения" xfId="113"/>
    <cellStyle name="Comma" xfId="114"/>
    <cellStyle name="Comma [0]" xfId="115"/>
    <cellStyle name="Финансовый 18" xfId="116"/>
    <cellStyle name="Финансовый 2" xfId="117"/>
    <cellStyle name="Финансовый 3" xfId="118"/>
    <cellStyle name="Формула" xfId="119"/>
    <cellStyle name="ФормулаВБ_Мониторинг инвестиций" xfId="120"/>
    <cellStyle name="ФормулаНаКонтроль" xfId="121"/>
    <cellStyle name="Формулы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="80" zoomScaleSheetLayoutView="80" zoomScalePageLayoutView="0" workbookViewId="0" topLeftCell="A1">
      <selection activeCell="C16" sqref="C16"/>
    </sheetView>
  </sheetViews>
  <sheetFormatPr defaultColWidth="9.00390625" defaultRowHeight="12.75"/>
  <cols>
    <col min="1" max="1" width="34.125" style="0" customWidth="1"/>
    <col min="2" max="2" width="83.00390625" style="0" customWidth="1"/>
    <col min="3" max="3" width="11.75390625" style="0" customWidth="1"/>
    <col min="4" max="4" width="11.00390625" style="0" customWidth="1"/>
  </cols>
  <sheetData>
    <row r="1" ht="12.75">
      <c r="B1" t="s">
        <v>156</v>
      </c>
    </row>
    <row r="2" ht="12.75">
      <c r="B2" t="s">
        <v>157</v>
      </c>
    </row>
    <row r="5" spans="1:4" ht="18.75">
      <c r="A5" s="80" t="s">
        <v>139</v>
      </c>
      <c r="B5" s="80"/>
      <c r="C5" s="24"/>
      <c r="D5" s="24"/>
    </row>
    <row r="6" spans="1:4" ht="18.75">
      <c r="A6" s="23"/>
      <c r="B6" s="23"/>
      <c r="C6" s="24"/>
      <c r="D6" s="24"/>
    </row>
    <row r="7" spans="1:2" ht="37.5">
      <c r="A7" s="25" t="s">
        <v>140</v>
      </c>
      <c r="B7" s="26" t="s">
        <v>141</v>
      </c>
    </row>
    <row r="8" spans="1:2" ht="18.75">
      <c r="A8" s="25"/>
      <c r="B8" s="27"/>
    </row>
    <row r="9" spans="1:2" ht="18.75">
      <c r="A9" s="25" t="s">
        <v>142</v>
      </c>
      <c r="B9" s="26" t="s">
        <v>143</v>
      </c>
    </row>
    <row r="10" spans="1:2" ht="18.75">
      <c r="A10" s="25"/>
      <c r="B10" s="27"/>
    </row>
    <row r="11" spans="1:2" ht="18.75">
      <c r="A11" s="25" t="s">
        <v>144</v>
      </c>
      <c r="B11" s="28" t="s">
        <v>145</v>
      </c>
    </row>
    <row r="12" spans="1:2" ht="18.75">
      <c r="A12" s="25"/>
      <c r="B12" s="27"/>
    </row>
    <row r="13" spans="1:2" ht="18.75">
      <c r="A13" s="25" t="s">
        <v>146</v>
      </c>
      <c r="B13" s="28" t="s">
        <v>145</v>
      </c>
    </row>
    <row r="14" spans="1:2" ht="18.75">
      <c r="A14" s="25"/>
      <c r="B14" s="27"/>
    </row>
    <row r="15" spans="1:2" ht="18.75">
      <c r="A15" s="25" t="s">
        <v>147</v>
      </c>
      <c r="B15" s="29">
        <v>6164266561</v>
      </c>
    </row>
    <row r="16" spans="1:2" ht="18.75">
      <c r="A16" s="25"/>
      <c r="B16" s="30"/>
    </row>
    <row r="17" spans="1:2" ht="18.75">
      <c r="A17" s="25" t="s">
        <v>148</v>
      </c>
      <c r="B17" s="43" t="s">
        <v>163</v>
      </c>
    </row>
    <row r="18" spans="1:2" ht="24" customHeight="1">
      <c r="A18" s="25" t="s">
        <v>149</v>
      </c>
      <c r="B18" s="29" t="s">
        <v>150</v>
      </c>
    </row>
    <row r="19" spans="1:2" ht="18.75">
      <c r="A19" s="25"/>
      <c r="B19" s="30"/>
    </row>
    <row r="20" spans="1:2" ht="18.75">
      <c r="A20" s="25" t="s">
        <v>151</v>
      </c>
      <c r="B20" s="29" t="s">
        <v>152</v>
      </c>
    </row>
    <row r="21" spans="1:2" ht="18.75">
      <c r="A21" s="25"/>
      <c r="B21" s="30"/>
    </row>
    <row r="22" spans="1:2" ht="18.75">
      <c r="A22" s="25" t="s">
        <v>153</v>
      </c>
      <c r="B22" s="29" t="s">
        <v>158</v>
      </c>
    </row>
    <row r="23" spans="1:2" ht="18.75">
      <c r="A23" s="25"/>
      <c r="B23" s="27"/>
    </row>
    <row r="24" spans="1:2" ht="18.75">
      <c r="A24" s="25" t="s">
        <v>154</v>
      </c>
      <c r="B24" s="29" t="s">
        <v>155</v>
      </c>
    </row>
    <row r="25" ht="15.75">
      <c r="A25" s="22"/>
    </row>
  </sheetData>
  <sheetProtection/>
  <mergeCells count="1"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view="pageBreakPreview" zoomScale="80" zoomScaleSheetLayoutView="80" zoomScalePageLayoutView="0" workbookViewId="0" topLeftCell="A1">
      <pane xSplit="3" ySplit="6" topLeftCell="D9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83" sqref="H83"/>
    </sheetView>
  </sheetViews>
  <sheetFormatPr defaultColWidth="9.00390625" defaultRowHeight="12.75" outlineLevelRow="1" outlineLevelCol="1"/>
  <cols>
    <col min="1" max="1" width="9.75390625" style="1" customWidth="1"/>
    <col min="2" max="2" width="44.125" style="1" customWidth="1"/>
    <col min="3" max="3" width="18.125" style="1" customWidth="1"/>
    <col min="4" max="4" width="28.75390625" style="1" customWidth="1" outlineLevel="1"/>
    <col min="5" max="5" width="30.875" style="1" customWidth="1" outlineLevel="1"/>
    <col min="6" max="6" width="27.375" style="34" customWidth="1"/>
    <col min="7" max="12" width="9.125" style="1" customWidth="1"/>
    <col min="13" max="13" width="10.75390625" style="1" bestFit="1" customWidth="1"/>
    <col min="14" max="16384" width="9.125" style="1" customWidth="1"/>
  </cols>
  <sheetData>
    <row r="1" spans="5:6" ht="38.25" customHeight="1">
      <c r="E1" s="83" t="s">
        <v>25</v>
      </c>
      <c r="F1" s="83"/>
    </row>
    <row r="4" spans="1:6" ht="16.5">
      <c r="A4" s="81" t="s">
        <v>26</v>
      </c>
      <c r="B4" s="82"/>
      <c r="C4" s="82"/>
      <c r="D4" s="82"/>
      <c r="E4" s="82"/>
      <c r="F4" s="82"/>
    </row>
    <row r="5" spans="4:6" ht="15.75">
      <c r="D5" s="72"/>
      <c r="E5" s="72"/>
      <c r="F5" s="72"/>
    </row>
    <row r="6" spans="1:6" s="2" customFormat="1" ht="74.25" customHeight="1">
      <c r="A6" s="7" t="s">
        <v>23</v>
      </c>
      <c r="B6" s="8" t="s">
        <v>0</v>
      </c>
      <c r="C6" s="8" t="s">
        <v>1</v>
      </c>
      <c r="D6" s="8" t="s">
        <v>172</v>
      </c>
      <c r="E6" s="8" t="s">
        <v>173</v>
      </c>
      <c r="F6" s="36" t="s">
        <v>174</v>
      </c>
    </row>
    <row r="7" spans="1:6" s="3" customFormat="1" ht="31.5">
      <c r="A7" s="31" t="s">
        <v>2</v>
      </c>
      <c r="B7" s="32" t="s">
        <v>27</v>
      </c>
      <c r="C7" s="31"/>
      <c r="D7" s="37">
        <f>D9+D59+D75</f>
        <v>197842.86030035606</v>
      </c>
      <c r="E7" s="60">
        <f>E9+E59+E75</f>
        <v>194746.99999999997</v>
      </c>
      <c r="F7" s="37">
        <f>F9+F59+F75</f>
        <v>197842.86030220002</v>
      </c>
    </row>
    <row r="8" spans="1:6" s="3" customFormat="1" ht="15.75">
      <c r="A8" s="31"/>
      <c r="B8" s="32" t="s">
        <v>24</v>
      </c>
      <c r="C8" s="31"/>
      <c r="D8" s="33"/>
      <c r="E8" s="33"/>
      <c r="F8" s="33"/>
    </row>
    <row r="9" spans="1:6" s="3" customFormat="1" ht="31.5">
      <c r="A9" s="31" t="s">
        <v>3</v>
      </c>
      <c r="B9" s="32" t="s">
        <v>28</v>
      </c>
      <c r="C9" s="31" t="s">
        <v>14</v>
      </c>
      <c r="D9" s="37">
        <f>D10</f>
        <v>91500.9483022</v>
      </c>
      <c r="E9" s="37">
        <f>E10</f>
        <v>72268.9</v>
      </c>
      <c r="F9" s="37">
        <f>F10</f>
        <v>91500.9483022</v>
      </c>
    </row>
    <row r="10" spans="1:6" s="3" customFormat="1" ht="15.75" outlineLevel="1">
      <c r="A10" s="31" t="s">
        <v>29</v>
      </c>
      <c r="B10" s="32" t="s">
        <v>30</v>
      </c>
      <c r="C10" s="31" t="s">
        <v>14</v>
      </c>
      <c r="D10" s="37">
        <f>SUM(D11:D12)</f>
        <v>91500.9483022</v>
      </c>
      <c r="E10" s="37">
        <f>SUM(E11:E12)</f>
        <v>72268.9</v>
      </c>
      <c r="F10" s="37">
        <f>SUM(F11:F12)</f>
        <v>91500.9483022</v>
      </c>
    </row>
    <row r="11" spans="1:8" s="12" customFormat="1" ht="12.75" outlineLevel="1">
      <c r="A11" s="58"/>
      <c r="B11" s="59" t="s">
        <v>31</v>
      </c>
      <c r="C11" s="58" t="s">
        <v>14</v>
      </c>
      <c r="D11" s="38">
        <f aca="true" t="shared" si="0" ref="D11:F12">D19+D26+D54</f>
        <v>53314.5732962</v>
      </c>
      <c r="E11" s="38">
        <f>E19+E26+E54</f>
        <v>35322</v>
      </c>
      <c r="F11" s="38">
        <f t="shared" si="0"/>
        <v>53314.5732962</v>
      </c>
      <c r="H11" s="56"/>
    </row>
    <row r="12" spans="1:8" s="12" customFormat="1" ht="12.75" outlineLevel="1">
      <c r="A12" s="58"/>
      <c r="B12" s="59" t="s">
        <v>32</v>
      </c>
      <c r="C12" s="58" t="s">
        <v>14</v>
      </c>
      <c r="D12" s="38">
        <f t="shared" si="0"/>
        <v>38186.375006</v>
      </c>
      <c r="E12" s="38">
        <f t="shared" si="0"/>
        <v>36946.9</v>
      </c>
      <c r="F12" s="38">
        <f>F20+F27+F55</f>
        <v>38186.375006</v>
      </c>
      <c r="H12" s="56"/>
    </row>
    <row r="13" spans="1:6" s="3" customFormat="1" ht="15.75">
      <c r="A13" s="31" t="s">
        <v>33</v>
      </c>
      <c r="B13" s="32" t="s">
        <v>34</v>
      </c>
      <c r="C13" s="31" t="s">
        <v>14</v>
      </c>
      <c r="D13" s="37"/>
      <c r="E13" s="37"/>
      <c r="F13" s="37"/>
    </row>
    <row r="14" spans="1:6" s="12" customFormat="1" ht="12.75" outlineLevel="1">
      <c r="A14" s="58"/>
      <c r="B14" s="59" t="s">
        <v>31</v>
      </c>
      <c r="C14" s="58" t="s">
        <v>14</v>
      </c>
      <c r="D14" s="38"/>
      <c r="E14" s="38"/>
      <c r="F14" s="38"/>
    </row>
    <row r="15" spans="1:6" s="12" customFormat="1" ht="12.75" outlineLevel="1">
      <c r="A15" s="58"/>
      <c r="B15" s="59" t="s">
        <v>32</v>
      </c>
      <c r="C15" s="58" t="s">
        <v>14</v>
      </c>
      <c r="D15" s="38"/>
      <c r="E15" s="38"/>
      <c r="F15" s="38"/>
    </row>
    <row r="16" spans="1:6" s="3" customFormat="1" ht="15.75">
      <c r="A16" s="31"/>
      <c r="B16" s="32" t="s">
        <v>24</v>
      </c>
      <c r="C16" s="31" t="s">
        <v>14</v>
      </c>
      <c r="D16" s="33"/>
      <c r="E16" s="33"/>
      <c r="F16" s="33"/>
    </row>
    <row r="17" spans="1:10" s="4" customFormat="1" ht="81" customHeight="1">
      <c r="A17" s="31" t="s">
        <v>35</v>
      </c>
      <c r="B17" s="32" t="s">
        <v>88</v>
      </c>
      <c r="C17" s="31" t="s">
        <v>14</v>
      </c>
      <c r="D17" s="37">
        <f>D18</f>
        <v>56029.014087999996</v>
      </c>
      <c r="E17" s="37">
        <f>E18</f>
        <v>53230.92714500001</v>
      </c>
      <c r="F17" s="37">
        <f>F18</f>
        <v>56029.014087999996</v>
      </c>
      <c r="H17" s="73"/>
      <c r="I17" s="73"/>
      <c r="J17" s="73"/>
    </row>
    <row r="18" spans="1:6" s="3" customFormat="1" ht="15.75">
      <c r="A18" s="31" t="s">
        <v>36</v>
      </c>
      <c r="B18" s="32" t="s">
        <v>30</v>
      </c>
      <c r="C18" s="31" t="s">
        <v>14</v>
      </c>
      <c r="D18" s="37">
        <f>SUM(D19:D20)</f>
        <v>56029.014087999996</v>
      </c>
      <c r="E18" s="37">
        <f>SUM(E19:E20)</f>
        <v>53230.92714500001</v>
      </c>
      <c r="F18" s="37">
        <f>SUM(F19:F20)</f>
        <v>56029.014087999996</v>
      </c>
    </row>
    <row r="19" spans="1:6" s="12" customFormat="1" ht="12.75" outlineLevel="1">
      <c r="A19" s="58"/>
      <c r="B19" s="59" t="s">
        <v>31</v>
      </c>
      <c r="C19" s="58" t="s">
        <v>14</v>
      </c>
      <c r="D19" s="38">
        <v>27214.237987999993</v>
      </c>
      <c r="E19" s="38">
        <v>25801.591070000002</v>
      </c>
      <c r="F19" s="38">
        <v>27214.237987999993</v>
      </c>
    </row>
    <row r="20" spans="1:6" s="12" customFormat="1" ht="12.75" outlineLevel="1">
      <c r="A20" s="58"/>
      <c r="B20" s="59" t="s">
        <v>32</v>
      </c>
      <c r="C20" s="58" t="s">
        <v>14</v>
      </c>
      <c r="D20" s="38">
        <v>28814.7761</v>
      </c>
      <c r="E20" s="38">
        <v>27429.336075000003</v>
      </c>
      <c r="F20" s="38">
        <v>28814.7761</v>
      </c>
    </row>
    <row r="21" spans="1:6" s="3" customFormat="1" ht="15.75">
      <c r="A21" s="31" t="s">
        <v>37</v>
      </c>
      <c r="B21" s="32" t="s">
        <v>34</v>
      </c>
      <c r="C21" s="31" t="s">
        <v>14</v>
      </c>
      <c r="D21" s="37"/>
      <c r="E21" s="37"/>
      <c r="F21" s="37"/>
    </row>
    <row r="22" spans="1:6" s="3" customFormat="1" ht="15.75">
      <c r="A22" s="31"/>
      <c r="B22" s="32" t="s">
        <v>31</v>
      </c>
      <c r="C22" s="31" t="s">
        <v>14</v>
      </c>
      <c r="D22" s="37"/>
      <c r="E22" s="37"/>
      <c r="F22" s="37"/>
    </row>
    <row r="23" spans="1:6" s="3" customFormat="1" ht="15.75">
      <c r="A23" s="31"/>
      <c r="B23" s="32" t="s">
        <v>32</v>
      </c>
      <c r="C23" s="31" t="s">
        <v>14</v>
      </c>
      <c r="D23" s="37"/>
      <c r="E23" s="37"/>
      <c r="F23" s="37"/>
    </row>
    <row r="24" spans="1:6" s="3" customFormat="1" ht="63">
      <c r="A24" s="31" t="s">
        <v>38</v>
      </c>
      <c r="B24" s="32" t="s">
        <v>89</v>
      </c>
      <c r="C24" s="31" t="s">
        <v>14</v>
      </c>
      <c r="D24" s="37">
        <f>D25</f>
        <v>2195.1642142</v>
      </c>
      <c r="E24" s="37">
        <f>E25</f>
        <v>1814.065855</v>
      </c>
      <c r="F24" s="37">
        <f>F25</f>
        <v>2195.1642142</v>
      </c>
    </row>
    <row r="25" spans="1:6" s="3" customFormat="1" ht="15.75">
      <c r="A25" s="31" t="s">
        <v>39</v>
      </c>
      <c r="B25" s="32" t="s">
        <v>30</v>
      </c>
      <c r="C25" s="31" t="s">
        <v>14</v>
      </c>
      <c r="D25" s="37">
        <f>SUM(D26:D27)</f>
        <v>2195.1642142</v>
      </c>
      <c r="E25" s="37">
        <f>SUM(E26:E27)</f>
        <v>1814.065855</v>
      </c>
      <c r="F25" s="37">
        <f>SUM(F26:F27)</f>
        <v>2195.1642142</v>
      </c>
    </row>
    <row r="26" spans="1:6" s="3" customFormat="1" ht="15.75">
      <c r="A26" s="31"/>
      <c r="B26" s="32" t="s">
        <v>31</v>
      </c>
      <c r="C26" s="31" t="s">
        <v>14</v>
      </c>
      <c r="D26" s="38">
        <v>1108.4153082</v>
      </c>
      <c r="E26" s="38">
        <v>905.9809300000001</v>
      </c>
      <c r="F26" s="38">
        <v>1108.4153082</v>
      </c>
    </row>
    <row r="27" spans="1:6" s="3" customFormat="1" ht="15.75">
      <c r="A27" s="31"/>
      <c r="B27" s="32" t="s">
        <v>32</v>
      </c>
      <c r="C27" s="31" t="s">
        <v>14</v>
      </c>
      <c r="D27" s="38">
        <v>1086.748906</v>
      </c>
      <c r="E27" s="38">
        <v>908.084925</v>
      </c>
      <c r="F27" s="38">
        <v>1086.748906</v>
      </c>
    </row>
    <row r="28" spans="1:6" s="3" customFormat="1" ht="15.75" hidden="1">
      <c r="A28" s="31" t="s">
        <v>40</v>
      </c>
      <c r="B28" s="32" t="s">
        <v>34</v>
      </c>
      <c r="C28" s="31" t="s">
        <v>14</v>
      </c>
      <c r="D28" s="37"/>
      <c r="E28" s="37"/>
      <c r="F28" s="37"/>
    </row>
    <row r="29" spans="1:6" s="3" customFormat="1" ht="15.75" hidden="1">
      <c r="A29" s="31"/>
      <c r="B29" s="32" t="s">
        <v>31</v>
      </c>
      <c r="C29" s="31" t="s">
        <v>14</v>
      </c>
      <c r="D29" s="37"/>
      <c r="E29" s="37"/>
      <c r="F29" s="37"/>
    </row>
    <row r="30" spans="1:6" s="3" customFormat="1" ht="15.75" hidden="1">
      <c r="A30" s="31"/>
      <c r="B30" s="32" t="s">
        <v>32</v>
      </c>
      <c r="C30" s="31" t="s">
        <v>14</v>
      </c>
      <c r="D30" s="37"/>
      <c r="E30" s="37"/>
      <c r="F30" s="37"/>
    </row>
    <row r="31" spans="1:6" s="3" customFormat="1" ht="78.75" hidden="1">
      <c r="A31" s="31" t="s">
        <v>41</v>
      </c>
      <c r="B31" s="32" t="s">
        <v>90</v>
      </c>
      <c r="C31" s="31" t="s">
        <v>14</v>
      </c>
      <c r="D31" s="37"/>
      <c r="E31" s="37"/>
      <c r="F31" s="37"/>
    </row>
    <row r="32" spans="1:6" s="3" customFormat="1" ht="15.75" hidden="1">
      <c r="A32" s="31" t="s">
        <v>42</v>
      </c>
      <c r="B32" s="32" t="s">
        <v>30</v>
      </c>
      <c r="C32" s="31" t="s">
        <v>14</v>
      </c>
      <c r="D32" s="33"/>
      <c r="E32" s="33"/>
      <c r="F32" s="33"/>
    </row>
    <row r="33" spans="1:6" s="3" customFormat="1" ht="15.75" hidden="1">
      <c r="A33" s="31"/>
      <c r="B33" s="32" t="s">
        <v>31</v>
      </c>
      <c r="C33" s="31" t="s">
        <v>14</v>
      </c>
      <c r="D33" s="33"/>
      <c r="E33" s="33"/>
      <c r="F33" s="33"/>
    </row>
    <row r="34" spans="1:6" s="3" customFormat="1" ht="15.75" hidden="1">
      <c r="A34" s="31"/>
      <c r="B34" s="32" t="s">
        <v>32</v>
      </c>
      <c r="C34" s="31" t="s">
        <v>14</v>
      </c>
      <c r="D34" s="33"/>
      <c r="E34" s="33"/>
      <c r="F34" s="33"/>
    </row>
    <row r="35" spans="1:6" s="3" customFormat="1" ht="15.75" hidden="1">
      <c r="A35" s="31" t="s">
        <v>43</v>
      </c>
      <c r="B35" s="32" t="s">
        <v>34</v>
      </c>
      <c r="C35" s="31" t="s">
        <v>14</v>
      </c>
      <c r="D35" s="33"/>
      <c r="E35" s="33"/>
      <c r="F35" s="33"/>
    </row>
    <row r="36" spans="1:6" s="3" customFormat="1" ht="15.75" hidden="1">
      <c r="A36" s="31"/>
      <c r="B36" s="32" t="s">
        <v>31</v>
      </c>
      <c r="C36" s="31" t="s">
        <v>14</v>
      </c>
      <c r="D36" s="33"/>
      <c r="E36" s="33"/>
      <c r="F36" s="33"/>
    </row>
    <row r="37" spans="1:6" s="3" customFormat="1" ht="15.75" hidden="1">
      <c r="A37" s="31"/>
      <c r="B37" s="32" t="s">
        <v>32</v>
      </c>
      <c r="C37" s="31" t="s">
        <v>14</v>
      </c>
      <c r="D37" s="33"/>
      <c r="E37" s="33"/>
      <c r="F37" s="33"/>
    </row>
    <row r="38" spans="1:6" s="3" customFormat="1" ht="78.75" hidden="1">
      <c r="A38" s="31" t="s">
        <v>44</v>
      </c>
      <c r="B38" s="32" t="s">
        <v>91</v>
      </c>
      <c r="C38" s="31" t="s">
        <v>14</v>
      </c>
      <c r="D38" s="33"/>
      <c r="E38" s="33"/>
      <c r="F38" s="33"/>
    </row>
    <row r="39" spans="1:6" s="3" customFormat="1" ht="15.75" hidden="1">
      <c r="A39" s="31" t="s">
        <v>45</v>
      </c>
      <c r="B39" s="32" t="s">
        <v>30</v>
      </c>
      <c r="C39" s="31" t="s">
        <v>14</v>
      </c>
      <c r="D39" s="33"/>
      <c r="E39" s="33"/>
      <c r="F39" s="33"/>
    </row>
    <row r="40" spans="1:6" s="3" customFormat="1" ht="15.75" hidden="1">
      <c r="A40" s="31"/>
      <c r="B40" s="32" t="s">
        <v>31</v>
      </c>
      <c r="C40" s="31" t="s">
        <v>14</v>
      </c>
      <c r="D40" s="33"/>
      <c r="E40" s="33"/>
      <c r="F40" s="33"/>
    </row>
    <row r="41" spans="1:6" s="3" customFormat="1" ht="15.75" hidden="1">
      <c r="A41" s="31"/>
      <c r="B41" s="32" t="s">
        <v>32</v>
      </c>
      <c r="C41" s="31" t="s">
        <v>14</v>
      </c>
      <c r="D41" s="33"/>
      <c r="E41" s="33"/>
      <c r="F41" s="33"/>
    </row>
    <row r="42" spans="1:6" s="3" customFormat="1" ht="15.75" hidden="1">
      <c r="A42" s="31" t="s">
        <v>46</v>
      </c>
      <c r="B42" s="32" t="s">
        <v>34</v>
      </c>
      <c r="C42" s="31" t="s">
        <v>14</v>
      </c>
      <c r="D42" s="33"/>
      <c r="E42" s="33"/>
      <c r="F42" s="33"/>
    </row>
    <row r="43" spans="1:6" ht="15.75" hidden="1">
      <c r="A43" s="31"/>
      <c r="B43" s="32" t="s">
        <v>31</v>
      </c>
      <c r="C43" s="31" t="s">
        <v>14</v>
      </c>
      <c r="D43" s="33"/>
      <c r="E43" s="33"/>
      <c r="F43" s="33"/>
    </row>
    <row r="44" spans="1:6" s="6" customFormat="1" ht="15.75" hidden="1">
      <c r="A44" s="31"/>
      <c r="B44" s="32" t="s">
        <v>32</v>
      </c>
      <c r="C44" s="31" t="s">
        <v>14</v>
      </c>
      <c r="D44" s="33"/>
      <c r="E44" s="33"/>
      <c r="F44" s="33"/>
    </row>
    <row r="45" spans="1:6" s="6" customFormat="1" ht="31.5" hidden="1">
      <c r="A45" s="31" t="s">
        <v>47</v>
      </c>
      <c r="B45" s="32" t="s">
        <v>92</v>
      </c>
      <c r="C45" s="31" t="s">
        <v>14</v>
      </c>
      <c r="D45" s="33"/>
      <c r="E45" s="33"/>
      <c r="F45" s="33"/>
    </row>
    <row r="46" spans="1:6" s="6" customFormat="1" ht="15.75" hidden="1">
      <c r="A46" s="31" t="s">
        <v>48</v>
      </c>
      <c r="B46" s="32" t="s">
        <v>30</v>
      </c>
      <c r="C46" s="31" t="s">
        <v>14</v>
      </c>
      <c r="D46" s="33"/>
      <c r="E46" s="33"/>
      <c r="F46" s="33"/>
    </row>
    <row r="47" spans="1:6" s="6" customFormat="1" ht="15.75" hidden="1">
      <c r="A47" s="31"/>
      <c r="B47" s="32" t="s">
        <v>31</v>
      </c>
      <c r="C47" s="31" t="s">
        <v>14</v>
      </c>
      <c r="D47" s="33"/>
      <c r="E47" s="33"/>
      <c r="F47" s="33"/>
    </row>
    <row r="48" spans="1:6" ht="15.75" hidden="1">
      <c r="A48" s="31"/>
      <c r="B48" s="32" t="s">
        <v>32</v>
      </c>
      <c r="C48" s="31" t="s">
        <v>14</v>
      </c>
      <c r="D48" s="33"/>
      <c r="E48" s="33"/>
      <c r="F48" s="33"/>
    </row>
    <row r="49" spans="1:6" ht="15.75" hidden="1">
      <c r="A49" s="31" t="s">
        <v>49</v>
      </c>
      <c r="B49" s="32" t="s">
        <v>34</v>
      </c>
      <c r="C49" s="31" t="s">
        <v>14</v>
      </c>
      <c r="D49" s="33"/>
      <c r="E49" s="33"/>
      <c r="F49" s="33"/>
    </row>
    <row r="50" spans="1:6" ht="15.75" hidden="1">
      <c r="A50" s="31"/>
      <c r="B50" s="32" t="s">
        <v>31</v>
      </c>
      <c r="C50" s="31" t="s">
        <v>14</v>
      </c>
      <c r="D50" s="33"/>
      <c r="E50" s="33"/>
      <c r="F50" s="33"/>
    </row>
    <row r="51" spans="1:6" ht="15.75" hidden="1">
      <c r="A51" s="31"/>
      <c r="B51" s="32" t="s">
        <v>32</v>
      </c>
      <c r="C51" s="31" t="s">
        <v>14</v>
      </c>
      <c r="D51" s="33"/>
      <c r="E51" s="33"/>
      <c r="F51" s="33"/>
    </row>
    <row r="52" spans="1:6" ht="31.5">
      <c r="A52" s="31" t="s">
        <v>50</v>
      </c>
      <c r="B52" s="32" t="s">
        <v>51</v>
      </c>
      <c r="C52" s="31" t="s">
        <v>14</v>
      </c>
      <c r="D52" s="37">
        <f>D53</f>
        <v>33276.770000000004</v>
      </c>
      <c r="E52" s="37">
        <f>E53</f>
        <v>17223.907</v>
      </c>
      <c r="F52" s="37">
        <f>F53</f>
        <v>33276.770000000004</v>
      </c>
    </row>
    <row r="53" spans="1:6" ht="15.75">
      <c r="A53" s="31" t="s">
        <v>52</v>
      </c>
      <c r="B53" s="32" t="s">
        <v>30</v>
      </c>
      <c r="C53" s="31" t="s">
        <v>14</v>
      </c>
      <c r="D53" s="37">
        <f>SUM(D54:D55)</f>
        <v>33276.770000000004</v>
      </c>
      <c r="E53" s="37">
        <f>SUM(E54:E55)</f>
        <v>17223.907</v>
      </c>
      <c r="F53" s="37">
        <f>SUM(F54:F55)</f>
        <v>33276.770000000004</v>
      </c>
    </row>
    <row r="54" spans="1:6" ht="15.75">
      <c r="A54" s="31"/>
      <c r="B54" s="32" t="s">
        <v>31</v>
      </c>
      <c r="C54" s="31" t="s">
        <v>14</v>
      </c>
      <c r="D54" s="38">
        <v>24991.920000000002</v>
      </c>
      <c r="E54" s="38">
        <v>8614.428</v>
      </c>
      <c r="F54" s="38">
        <v>24991.920000000002</v>
      </c>
    </row>
    <row r="55" spans="1:6" ht="15.75">
      <c r="A55" s="31"/>
      <c r="B55" s="32" t="s">
        <v>32</v>
      </c>
      <c r="C55" s="31" t="s">
        <v>14</v>
      </c>
      <c r="D55" s="38">
        <v>8284.85</v>
      </c>
      <c r="E55" s="38">
        <v>8609.479</v>
      </c>
      <c r="F55" s="38">
        <v>8284.85</v>
      </c>
    </row>
    <row r="56" spans="1:6" ht="15.75">
      <c r="A56" s="31" t="s">
        <v>53</v>
      </c>
      <c r="B56" s="32" t="s">
        <v>34</v>
      </c>
      <c r="C56" s="31" t="s">
        <v>14</v>
      </c>
      <c r="D56" s="33"/>
      <c r="E56" s="33"/>
      <c r="F56" s="33"/>
    </row>
    <row r="57" spans="1:6" ht="15.75">
      <c r="A57" s="31"/>
      <c r="B57" s="32" t="s">
        <v>31</v>
      </c>
      <c r="C57" s="31" t="s">
        <v>14</v>
      </c>
      <c r="D57" s="33"/>
      <c r="E57" s="33"/>
      <c r="F57" s="33"/>
    </row>
    <row r="58" spans="1:6" ht="15.75">
      <c r="A58" s="31"/>
      <c r="B58" s="32" t="s">
        <v>32</v>
      </c>
      <c r="C58" s="31" t="s">
        <v>14</v>
      </c>
      <c r="D58" s="33"/>
      <c r="E58" s="33"/>
      <c r="F58" s="33"/>
    </row>
    <row r="59" spans="1:6" ht="66" customHeight="1">
      <c r="A59" s="31" t="s">
        <v>5</v>
      </c>
      <c r="B59" s="32" t="s">
        <v>54</v>
      </c>
      <c r="C59" s="31" t="s">
        <v>14</v>
      </c>
      <c r="D59" s="37">
        <f>D60+D63+D66+D69</f>
        <v>72404.50399815607</v>
      </c>
      <c r="E59" s="37">
        <f>E60+E63+E66+E69</f>
        <v>93349.7</v>
      </c>
      <c r="F59" s="37">
        <f>F60+F63+F66+F69</f>
        <v>74002.812</v>
      </c>
    </row>
    <row r="60" spans="1:6" ht="15.75">
      <c r="A60" s="31"/>
      <c r="B60" s="32" t="s">
        <v>55</v>
      </c>
      <c r="C60" s="31" t="s">
        <v>14</v>
      </c>
      <c r="D60" s="37">
        <f>SUM(D61:D62)</f>
        <v>25530.396002</v>
      </c>
      <c r="E60" s="37">
        <f>SUM(E61:E62)</f>
        <v>0</v>
      </c>
      <c r="F60" s="37">
        <f>SUM(F61:F62)</f>
        <v>0</v>
      </c>
    </row>
    <row r="61" spans="1:6" ht="15.75">
      <c r="A61" s="31"/>
      <c r="B61" s="32" t="s">
        <v>31</v>
      </c>
      <c r="C61" s="31" t="s">
        <v>14</v>
      </c>
      <c r="D61" s="37">
        <v>25530.396002</v>
      </c>
      <c r="E61" s="37"/>
      <c r="F61" s="37"/>
    </row>
    <row r="62" spans="1:6" ht="15.75">
      <c r="A62" s="31"/>
      <c r="B62" s="32" t="s">
        <v>32</v>
      </c>
      <c r="C62" s="31" t="s">
        <v>14</v>
      </c>
      <c r="D62" s="37"/>
      <c r="E62" s="37"/>
      <c r="F62" s="37"/>
    </row>
    <row r="63" spans="1:6" ht="15.75">
      <c r="A63" s="31"/>
      <c r="B63" s="32" t="s">
        <v>56</v>
      </c>
      <c r="C63" s="31" t="s">
        <v>14</v>
      </c>
      <c r="D63" s="37">
        <f>SUM(D64:D65)</f>
        <v>9623.634000000002</v>
      </c>
      <c r="E63" s="37">
        <f>SUM(E64:E65)</f>
        <v>0</v>
      </c>
      <c r="F63" s="37">
        <f>SUM(F64:F65)</f>
        <v>0</v>
      </c>
    </row>
    <row r="64" spans="1:6" ht="15.75">
      <c r="A64" s="31"/>
      <c r="B64" s="32" t="s">
        <v>31</v>
      </c>
      <c r="C64" s="31" t="s">
        <v>14</v>
      </c>
      <c r="D64" s="37">
        <v>9623.634000000002</v>
      </c>
      <c r="E64" s="37"/>
      <c r="F64" s="37"/>
    </row>
    <row r="65" spans="1:6" ht="15.75">
      <c r="A65" s="31"/>
      <c r="B65" s="32" t="s">
        <v>32</v>
      </c>
      <c r="C65" s="31" t="s">
        <v>14</v>
      </c>
      <c r="D65" s="37"/>
      <c r="E65" s="37"/>
      <c r="F65" s="37"/>
    </row>
    <row r="66" spans="1:6" ht="15.75">
      <c r="A66" s="31"/>
      <c r="B66" s="32" t="s">
        <v>160</v>
      </c>
      <c r="C66" s="31" t="s">
        <v>14</v>
      </c>
      <c r="D66" s="37">
        <f>SUM(D67:D68)</f>
        <v>35638.55999615606</v>
      </c>
      <c r="E66" s="37">
        <f>SUM(E67:E68)</f>
        <v>90390.51451</v>
      </c>
      <c r="F66" s="37">
        <f>SUM(F67:F68)</f>
        <v>71257.296</v>
      </c>
    </row>
    <row r="67" spans="1:6" ht="15.75">
      <c r="A67" s="31"/>
      <c r="B67" s="32" t="s">
        <v>31</v>
      </c>
      <c r="C67" s="31" t="s">
        <v>14</v>
      </c>
      <c r="D67" s="37"/>
      <c r="E67" s="37">
        <v>43424.96278</v>
      </c>
      <c r="F67" s="37">
        <v>27692.605000000003</v>
      </c>
    </row>
    <row r="68" spans="1:6" ht="15.75">
      <c r="A68" s="31"/>
      <c r="B68" s="32" t="s">
        <v>32</v>
      </c>
      <c r="C68" s="31" t="s">
        <v>14</v>
      </c>
      <c r="D68" s="37">
        <v>35638.55999615606</v>
      </c>
      <c r="E68" s="37">
        <v>46965.55172999999</v>
      </c>
      <c r="F68" s="37">
        <v>43564.691</v>
      </c>
    </row>
    <row r="69" spans="1:6" ht="15.75">
      <c r="A69" s="31"/>
      <c r="B69" s="32" t="s">
        <v>57</v>
      </c>
      <c r="C69" s="31" t="s">
        <v>14</v>
      </c>
      <c r="D69" s="37">
        <f>SUM(D70:D71)</f>
        <v>1611.914</v>
      </c>
      <c r="E69" s="37">
        <f>SUM(E70:E71)</f>
        <v>2959.18549</v>
      </c>
      <c r="F69" s="37">
        <f>SUM(F70:F71)</f>
        <v>2745.516</v>
      </c>
    </row>
    <row r="70" spans="1:6" ht="15.75">
      <c r="A70" s="31"/>
      <c r="B70" s="32" t="s">
        <v>31</v>
      </c>
      <c r="C70" s="31" t="s">
        <v>14</v>
      </c>
      <c r="D70" s="37">
        <v>239.15599999999995</v>
      </c>
      <c r="E70" s="37">
        <v>1421.63722</v>
      </c>
      <c r="F70" s="37">
        <v>1372.758</v>
      </c>
    </row>
    <row r="71" spans="1:6" ht="15.75">
      <c r="A71" s="31"/>
      <c r="B71" s="32" t="s">
        <v>32</v>
      </c>
      <c r="C71" s="31" t="s">
        <v>14</v>
      </c>
      <c r="D71" s="37">
        <v>1372.758</v>
      </c>
      <c r="E71" s="37">
        <v>1537.54827</v>
      </c>
      <c r="F71" s="37">
        <v>1372.758</v>
      </c>
    </row>
    <row r="72" spans="1:6" ht="15.75">
      <c r="A72" s="31"/>
      <c r="B72" s="32" t="s">
        <v>58</v>
      </c>
      <c r="C72" s="31" t="s">
        <v>14</v>
      </c>
      <c r="D72" s="33"/>
      <c r="E72" s="33"/>
      <c r="F72" s="33"/>
    </row>
    <row r="73" spans="1:6" ht="15.75">
      <c r="A73" s="31"/>
      <c r="B73" s="32" t="s">
        <v>31</v>
      </c>
      <c r="C73" s="31" t="s">
        <v>14</v>
      </c>
      <c r="D73" s="33"/>
      <c r="E73" s="33"/>
      <c r="F73" s="33"/>
    </row>
    <row r="74" spans="1:6" ht="15.75">
      <c r="A74" s="31"/>
      <c r="B74" s="32" t="s">
        <v>32</v>
      </c>
      <c r="C74" s="31" t="s">
        <v>14</v>
      </c>
      <c r="D74" s="33"/>
      <c r="E74" s="33"/>
      <c r="F74" s="33"/>
    </row>
    <row r="75" spans="1:6" ht="51" customHeight="1">
      <c r="A75" s="31" t="s">
        <v>6</v>
      </c>
      <c r="B75" s="32" t="s">
        <v>59</v>
      </c>
      <c r="C75" s="31" t="s">
        <v>14</v>
      </c>
      <c r="D75" s="37">
        <f>SUM(D76:D77)</f>
        <v>33937.407999999996</v>
      </c>
      <c r="E75" s="37">
        <f>SUM(E76:E77)</f>
        <v>29128.4</v>
      </c>
      <c r="F75" s="37">
        <f>SUM(F76:F77)</f>
        <v>32339.1</v>
      </c>
    </row>
    <row r="76" spans="1:6" ht="15.75">
      <c r="A76" s="31"/>
      <c r="B76" s="32" t="s">
        <v>60</v>
      </c>
      <c r="C76" s="31" t="s">
        <v>14</v>
      </c>
      <c r="D76" s="37">
        <v>10225.776999999996</v>
      </c>
      <c r="E76" s="37">
        <v>14435.3</v>
      </c>
      <c r="F76" s="37">
        <v>16553.6</v>
      </c>
    </row>
    <row r="77" spans="1:6" ht="15.75">
      <c r="A77" s="31"/>
      <c r="B77" s="32" t="s">
        <v>61</v>
      </c>
      <c r="C77" s="31" t="s">
        <v>14</v>
      </c>
      <c r="D77" s="37">
        <v>23711.630999999998</v>
      </c>
      <c r="E77" s="37">
        <v>14693.1</v>
      </c>
      <c r="F77" s="37">
        <v>15785.5</v>
      </c>
    </row>
    <row r="78" spans="1:14" s="34" customFormat="1" ht="31.5">
      <c r="A78" s="62" t="s">
        <v>8</v>
      </c>
      <c r="B78" s="63" t="s">
        <v>93</v>
      </c>
      <c r="C78" s="62" t="s">
        <v>65</v>
      </c>
      <c r="D78" s="68">
        <f>D80+D81+D86</f>
        <v>42.216</v>
      </c>
      <c r="E78" s="68">
        <f>E80+E81+E86</f>
        <v>48.882000000000005</v>
      </c>
      <c r="F78" s="68">
        <f>F80+F81+F86</f>
        <v>42.216</v>
      </c>
      <c r="L78" s="1"/>
      <c r="M78" s="1"/>
      <c r="N78" s="1"/>
    </row>
    <row r="79" spans="1:14" s="34" customFormat="1" ht="15.75">
      <c r="A79" s="62"/>
      <c r="B79" s="63" t="s">
        <v>24</v>
      </c>
      <c r="C79" s="62"/>
      <c r="D79" s="69"/>
      <c r="E79" s="69"/>
      <c r="F79" s="69"/>
      <c r="L79" s="1"/>
      <c r="M79" s="1"/>
      <c r="N79" s="1"/>
    </row>
    <row r="80" spans="1:9" s="34" customFormat="1" ht="31.5">
      <c r="A80" s="62" t="s">
        <v>9</v>
      </c>
      <c r="B80" s="63" t="s">
        <v>62</v>
      </c>
      <c r="C80" s="62" t="s">
        <v>65</v>
      </c>
      <c r="D80" s="68">
        <v>40.387</v>
      </c>
      <c r="E80" s="68">
        <v>44.99</v>
      </c>
      <c r="F80" s="68">
        <v>40.387</v>
      </c>
      <c r="I80" s="61"/>
    </row>
    <row r="81" spans="1:13" s="34" customFormat="1" ht="78.75">
      <c r="A81" s="62" t="s">
        <v>63</v>
      </c>
      <c r="B81" s="63" t="s">
        <v>64</v>
      </c>
      <c r="C81" s="62" t="s">
        <v>65</v>
      </c>
      <c r="D81" s="68">
        <f>D82+D84+D85</f>
        <v>1.829</v>
      </c>
      <c r="E81" s="68">
        <f>E82+E84+E85</f>
        <v>3.892</v>
      </c>
      <c r="F81" s="68">
        <f>F82+F84+F85</f>
        <v>1.829</v>
      </c>
      <c r="M81" s="70"/>
    </row>
    <row r="82" spans="1:6" s="34" customFormat="1" ht="15.75">
      <c r="A82" s="62"/>
      <c r="B82" s="63" t="s">
        <v>55</v>
      </c>
      <c r="C82" s="62" t="s">
        <v>65</v>
      </c>
      <c r="D82" s="85">
        <v>1.825</v>
      </c>
      <c r="E82" s="85">
        <v>3.888</v>
      </c>
      <c r="F82" s="85">
        <v>1.825</v>
      </c>
    </row>
    <row r="83" spans="1:6" s="34" customFormat="1" ht="15.75">
      <c r="A83" s="62"/>
      <c r="B83" s="63" t="s">
        <v>56</v>
      </c>
      <c r="C83" s="62" t="s">
        <v>65</v>
      </c>
      <c r="D83" s="86">
        <v>0.049</v>
      </c>
      <c r="E83" s="86"/>
      <c r="F83" s="86">
        <v>0.049</v>
      </c>
    </row>
    <row r="84" spans="1:6" s="34" customFormat="1" ht="15.75">
      <c r="A84" s="62"/>
      <c r="B84" s="63" t="s">
        <v>166</v>
      </c>
      <c r="C84" s="62" t="s">
        <v>65</v>
      </c>
      <c r="D84" s="68">
        <v>0.004</v>
      </c>
      <c r="E84" s="68">
        <v>0.004</v>
      </c>
      <c r="F84" s="68">
        <v>0.004</v>
      </c>
    </row>
    <row r="85" spans="1:6" s="34" customFormat="1" ht="15.75">
      <c r="A85" s="62"/>
      <c r="B85" s="63" t="s">
        <v>58</v>
      </c>
      <c r="C85" s="62" t="s">
        <v>65</v>
      </c>
      <c r="D85" s="68">
        <v>0</v>
      </c>
      <c r="E85" s="68">
        <v>0</v>
      </c>
      <c r="F85" s="68">
        <v>0</v>
      </c>
    </row>
    <row r="86" spans="1:6" s="34" customFormat="1" ht="69" customHeight="1">
      <c r="A86" s="62" t="s">
        <v>66</v>
      </c>
      <c r="B86" s="63" t="s">
        <v>67</v>
      </c>
      <c r="C86" s="62" t="s">
        <v>65</v>
      </c>
      <c r="D86" s="68">
        <v>0</v>
      </c>
      <c r="E86" s="68">
        <v>0</v>
      </c>
      <c r="F86" s="68">
        <v>0</v>
      </c>
    </row>
    <row r="87" spans="1:7" s="34" customFormat="1" ht="34.5" customHeight="1">
      <c r="A87" s="31" t="s">
        <v>11</v>
      </c>
      <c r="B87" s="32" t="s">
        <v>94</v>
      </c>
      <c r="C87" s="31" t="s">
        <v>69</v>
      </c>
      <c r="D87" s="37">
        <f>SUM(D89:D90)</f>
        <v>44202</v>
      </c>
      <c r="E87" s="37">
        <f>SUM(E89:E90)</f>
        <v>48903</v>
      </c>
      <c r="F87" s="37">
        <f>SUM(F89:F90)</f>
        <v>44202</v>
      </c>
      <c r="G87" s="61"/>
    </row>
    <row r="88" spans="1:6" s="34" customFormat="1" ht="21.75" customHeight="1">
      <c r="A88" s="31"/>
      <c r="B88" s="32" t="s">
        <v>24</v>
      </c>
      <c r="C88" s="31"/>
      <c r="D88" s="37"/>
      <c r="E88" s="37"/>
      <c r="F88" s="37"/>
    </row>
    <row r="89" spans="1:6" s="34" customFormat="1" ht="39.75" customHeight="1">
      <c r="A89" s="31" t="s">
        <v>12</v>
      </c>
      <c r="B89" s="32" t="s">
        <v>68</v>
      </c>
      <c r="C89" s="31" t="s">
        <v>69</v>
      </c>
      <c r="D89" s="37">
        <v>40747</v>
      </c>
      <c r="E89" s="37">
        <v>44990</v>
      </c>
      <c r="F89" s="37">
        <v>40747</v>
      </c>
    </row>
    <row r="90" spans="1:12" s="34" customFormat="1" ht="84" customHeight="1">
      <c r="A90" s="31" t="s">
        <v>13</v>
      </c>
      <c r="B90" s="32" t="s">
        <v>70</v>
      </c>
      <c r="C90" s="31" t="s">
        <v>69</v>
      </c>
      <c r="D90" s="37">
        <f>SUM(D91:D95)</f>
        <v>3455</v>
      </c>
      <c r="E90" s="37">
        <f>SUM(E91:E95)</f>
        <v>3913</v>
      </c>
      <c r="F90" s="37">
        <f>SUM(F91:F95)</f>
        <v>3455</v>
      </c>
      <c r="L90" s="61"/>
    </row>
    <row r="91" spans="1:6" s="35" customFormat="1" ht="15.75">
      <c r="A91" s="76"/>
      <c r="B91" s="77" t="s">
        <v>55</v>
      </c>
      <c r="C91" s="76" t="s">
        <v>69</v>
      </c>
      <c r="D91" s="37"/>
      <c r="E91" s="78"/>
      <c r="F91" s="78"/>
    </row>
    <row r="92" spans="1:6" s="35" customFormat="1" ht="15.75">
      <c r="A92" s="76"/>
      <c r="B92" s="77" t="s">
        <v>56</v>
      </c>
      <c r="C92" s="76" t="s">
        <v>69</v>
      </c>
      <c r="D92" s="37"/>
      <c r="E92" s="78"/>
      <c r="F92" s="78"/>
    </row>
    <row r="93" spans="1:6" s="35" customFormat="1" ht="15.75">
      <c r="A93" s="76"/>
      <c r="B93" s="77" t="s">
        <v>161</v>
      </c>
      <c r="C93" s="76" t="s">
        <v>69</v>
      </c>
      <c r="D93" s="37">
        <f>3416+18</f>
        <v>3434</v>
      </c>
      <c r="E93" s="37">
        <v>3888</v>
      </c>
      <c r="F93" s="37">
        <f>D93</f>
        <v>3434</v>
      </c>
    </row>
    <row r="94" spans="1:6" s="35" customFormat="1" ht="15.75">
      <c r="A94" s="76"/>
      <c r="B94" s="77" t="s">
        <v>168</v>
      </c>
      <c r="C94" s="76" t="s">
        <v>69</v>
      </c>
      <c r="D94" s="37">
        <f>5+16</f>
        <v>21</v>
      </c>
      <c r="E94" s="37">
        <f>16+9</f>
        <v>25</v>
      </c>
      <c r="F94" s="37">
        <f>D94</f>
        <v>21</v>
      </c>
    </row>
    <row r="95" spans="1:6" s="35" customFormat="1" ht="15.75">
      <c r="A95" s="76"/>
      <c r="B95" s="77" t="s">
        <v>58</v>
      </c>
      <c r="C95" s="76" t="s">
        <v>69</v>
      </c>
      <c r="D95" s="78"/>
      <c r="E95" s="78"/>
      <c r="F95" s="78"/>
    </row>
    <row r="96" spans="1:6" s="34" customFormat="1" ht="19.5" customHeight="1">
      <c r="A96" s="31" t="s">
        <v>15</v>
      </c>
      <c r="B96" s="32" t="s">
        <v>71</v>
      </c>
      <c r="C96" s="31" t="s">
        <v>69</v>
      </c>
      <c r="D96" s="79">
        <f>D87</f>
        <v>44202</v>
      </c>
      <c r="E96" s="79">
        <f>E87</f>
        <v>48903</v>
      </c>
      <c r="F96" s="79">
        <f>F87</f>
        <v>44202</v>
      </c>
    </row>
    <row r="97" spans="1:6" ht="32.25" customHeight="1">
      <c r="A97" s="31" t="s">
        <v>16</v>
      </c>
      <c r="B97" s="32" t="s">
        <v>72</v>
      </c>
      <c r="C97" s="31" t="s">
        <v>4</v>
      </c>
      <c r="D97" s="37">
        <v>60549.5956832059</v>
      </c>
      <c r="E97" s="37">
        <v>75776.68</v>
      </c>
      <c r="F97" s="37">
        <v>223376.62279175298</v>
      </c>
    </row>
    <row r="98" spans="1:6" ht="47.25">
      <c r="A98" s="9" t="s">
        <v>73</v>
      </c>
      <c r="B98" s="10" t="s">
        <v>17</v>
      </c>
      <c r="C98" s="9"/>
      <c r="D98" s="33"/>
      <c r="E98" s="33"/>
      <c r="F98" s="33"/>
    </row>
    <row r="99" spans="1:6" ht="18.75" customHeight="1">
      <c r="A99" s="9" t="s">
        <v>74</v>
      </c>
      <c r="B99" s="10" t="s">
        <v>18</v>
      </c>
      <c r="C99" s="9" t="s">
        <v>19</v>
      </c>
      <c r="D99" s="75">
        <v>30.2</v>
      </c>
      <c r="E99" s="75">
        <v>50</v>
      </c>
      <c r="F99" s="75">
        <v>50</v>
      </c>
    </row>
    <row r="100" spans="1:6" ht="35.25" customHeight="1">
      <c r="A100" s="9" t="s">
        <v>75</v>
      </c>
      <c r="B100" s="10" t="s">
        <v>20</v>
      </c>
      <c r="C100" s="9" t="s">
        <v>21</v>
      </c>
      <c r="D100" s="75">
        <v>25.916114790286972</v>
      </c>
      <c r="E100" s="75">
        <f>35706.0508560901/1.304/50/12</f>
        <v>45.63656806759982</v>
      </c>
      <c r="F100" s="75">
        <f>60531.06/1.3044/F99/12</f>
        <v>77.34214964734743</v>
      </c>
    </row>
    <row r="101" spans="1:7" ht="53.25" customHeight="1">
      <c r="A101" s="9" t="s">
        <v>76</v>
      </c>
      <c r="B101" s="10" t="s">
        <v>22</v>
      </c>
      <c r="C101" s="9"/>
      <c r="D101" s="87" t="s">
        <v>175</v>
      </c>
      <c r="E101" s="88"/>
      <c r="F101" s="89"/>
      <c r="G101" s="55"/>
    </row>
    <row r="102" spans="1:6" ht="21" customHeight="1">
      <c r="A102" s="9" t="s">
        <v>77</v>
      </c>
      <c r="B102" s="10" t="s">
        <v>78</v>
      </c>
      <c r="C102" s="9" t="s">
        <v>4</v>
      </c>
      <c r="D102" s="37">
        <v>28819.61204</v>
      </c>
      <c r="E102" s="37">
        <v>7713.1588840868835</v>
      </c>
      <c r="F102" s="37">
        <v>12735.614961951957</v>
      </c>
    </row>
    <row r="103" spans="1:6" ht="21" customHeight="1">
      <c r="A103" s="9" t="s">
        <v>79</v>
      </c>
      <c r="B103" s="10" t="s">
        <v>80</v>
      </c>
      <c r="C103" s="9" t="s">
        <v>4</v>
      </c>
      <c r="D103" s="37">
        <v>192104.07674</v>
      </c>
      <c r="E103" s="37">
        <v>8889.274238704216</v>
      </c>
      <c r="F103" s="37">
        <v>21840.24741737541</v>
      </c>
    </row>
    <row r="104" spans="1:6" ht="21" customHeight="1">
      <c r="A104" s="9" t="s">
        <v>81</v>
      </c>
      <c r="B104" s="10" t="s">
        <v>82</v>
      </c>
      <c r="C104" s="9" t="s">
        <v>4</v>
      </c>
      <c r="D104" s="37">
        <f>221544.95947-214657.09749</f>
        <v>6887.861980000016</v>
      </c>
      <c r="E104" s="37">
        <v>348.24682873926383</v>
      </c>
      <c r="F104" s="37">
        <v>850.6801871399999</v>
      </c>
    </row>
    <row r="105" spans="1:6" ht="21" customHeight="1">
      <c r="A105" s="9" t="s">
        <v>83</v>
      </c>
      <c r="B105" s="10" t="s">
        <v>7</v>
      </c>
      <c r="C105" s="9" t="s">
        <v>4</v>
      </c>
      <c r="D105" s="37">
        <v>-189737.1318067941</v>
      </c>
      <c r="E105" s="37">
        <f>E104</f>
        <v>348.24682873926383</v>
      </c>
      <c r="F105" s="37">
        <v>850.6801871399999</v>
      </c>
    </row>
    <row r="106" spans="1:6" ht="52.5" customHeight="1">
      <c r="A106" s="9" t="s">
        <v>84</v>
      </c>
      <c r="B106" s="10" t="s">
        <v>85</v>
      </c>
      <c r="C106" s="9" t="s">
        <v>10</v>
      </c>
      <c r="D106" s="57">
        <f>D105/D97</f>
        <v>-3.133582143132622</v>
      </c>
      <c r="E106" s="57">
        <f>E105/E97</f>
        <v>0.004595699214313215</v>
      </c>
      <c r="F106" s="57">
        <f>F105/F97</f>
        <v>0.003808277591935224</v>
      </c>
    </row>
    <row r="107" spans="1:6" ht="66" customHeight="1">
      <c r="A107" s="9" t="s">
        <v>86</v>
      </c>
      <c r="B107" s="10" t="s">
        <v>87</v>
      </c>
      <c r="C107" s="9"/>
      <c r="D107" s="33"/>
      <c r="E107" s="33"/>
      <c r="F107" s="11"/>
    </row>
    <row r="108" spans="1:6" ht="18.75" customHeight="1">
      <c r="A108" s="52" t="s">
        <v>167</v>
      </c>
      <c r="B108" s="52"/>
      <c r="C108" s="52"/>
      <c r="D108" s="53"/>
      <c r="E108" s="53"/>
      <c r="F108" s="54"/>
    </row>
    <row r="109" spans="1:6" s="6" customFormat="1" ht="15">
      <c r="A109" s="52" t="s">
        <v>169</v>
      </c>
      <c r="B109" s="52"/>
      <c r="C109" s="52"/>
      <c r="F109" s="39"/>
    </row>
    <row r="110" spans="1:6" s="6" customFormat="1" ht="15">
      <c r="A110" s="52"/>
      <c r="B110" s="52"/>
      <c r="C110" s="52"/>
      <c r="F110" s="39"/>
    </row>
    <row r="112" spans="2:6" ht="30.75" customHeight="1">
      <c r="B112" s="84"/>
      <c r="C112" s="84"/>
      <c r="F112" s="1"/>
    </row>
    <row r="115" spans="4:6" ht="15.75" hidden="1">
      <c r="D115" s="1">
        <v>10237.37</v>
      </c>
      <c r="E115" s="1">
        <v>36097.78601254255</v>
      </c>
      <c r="F115" s="34">
        <v>64575.23419</v>
      </c>
    </row>
    <row r="116" spans="4:6" ht="15.75" hidden="1">
      <c r="D116" s="1">
        <f>D115/D99/12</f>
        <v>28.24881346578367</v>
      </c>
      <c r="E116" s="1">
        <f>E115/1.304</f>
        <v>27682.351236612383</v>
      </c>
      <c r="F116" s="1">
        <f>F115/1.304</f>
        <v>49520.88511503067</v>
      </c>
    </row>
    <row r="117" spans="5:6" ht="15.75" hidden="1">
      <c r="E117" s="1">
        <f>E116/E99/12</f>
        <v>46.13725206102064</v>
      </c>
      <c r="F117" s="1">
        <f>F116/F99/12</f>
        <v>82.53480852505112</v>
      </c>
    </row>
    <row r="118" ht="15.75" hidden="1"/>
    <row r="119" ht="15.75" hidden="1"/>
  </sheetData>
  <sheetProtection/>
  <mergeCells count="7">
    <mergeCell ref="A4:F4"/>
    <mergeCell ref="E1:F1"/>
    <mergeCell ref="B112:C112"/>
    <mergeCell ref="F82:F83"/>
    <mergeCell ref="D82:D83"/>
    <mergeCell ref="E82:E83"/>
    <mergeCell ref="D101:F101"/>
  </mergeCells>
  <printOptions/>
  <pageMargins left="0.7874015748031497" right="0.7086614173228347" top="0.7874015748031497" bottom="0.3937007874015748" header="0.1968503937007874" footer="0.1968503937007874"/>
  <pageSetup blackAndWhite="1" fitToHeight="0" fitToWidth="1" horizontalDpi="600" verticalDpi="600" orientation="portrait" paperSize="8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SheetLayoutView="100" zoomScalePageLayoutView="0" workbookViewId="0" topLeftCell="A7">
      <selection activeCell="O13" sqref="O13"/>
    </sheetView>
  </sheetViews>
  <sheetFormatPr defaultColWidth="9.00390625" defaultRowHeight="12.75" outlineLevelRow="1" outlineLevelCol="1"/>
  <cols>
    <col min="1" max="1" width="7.75390625" style="1" customWidth="1"/>
    <col min="2" max="2" width="50.875" style="1" customWidth="1"/>
    <col min="3" max="3" width="15.25390625" style="1" customWidth="1"/>
    <col min="4" max="4" width="13.00390625" style="1" customWidth="1" outlineLevel="1"/>
    <col min="5" max="5" width="13.25390625" style="1" customWidth="1" outlineLevel="1"/>
    <col min="6" max="6" width="12.875" style="1" customWidth="1" outlineLevel="1"/>
    <col min="7" max="7" width="13.25390625" style="1" customWidth="1" outlineLevel="1"/>
    <col min="8" max="8" width="11.75390625" style="1" customWidth="1"/>
    <col min="9" max="9" width="13.625" style="1" customWidth="1"/>
    <col min="10" max="12" width="14.75390625" style="1" bestFit="1" customWidth="1"/>
    <col min="13" max="16384" width="9.125" style="1" customWidth="1"/>
  </cols>
  <sheetData>
    <row r="1" spans="7:9" ht="26.25" customHeight="1">
      <c r="G1" s="95" t="s">
        <v>138</v>
      </c>
      <c r="H1" s="95"/>
      <c r="I1" s="95"/>
    </row>
    <row r="5" spans="1:9" ht="16.5">
      <c r="A5" s="81" t="s">
        <v>165</v>
      </c>
      <c r="B5" s="81"/>
      <c r="C5" s="81"/>
      <c r="D5" s="81"/>
      <c r="E5" s="81"/>
      <c r="F5" s="81"/>
      <c r="G5" s="81"/>
      <c r="H5" s="81"/>
      <c r="I5" s="81"/>
    </row>
    <row r="8" spans="1:9" s="21" customFormat="1" ht="63.75" customHeight="1">
      <c r="A8" s="94" t="s">
        <v>23</v>
      </c>
      <c r="B8" s="94" t="s">
        <v>0</v>
      </c>
      <c r="C8" s="94" t="s">
        <v>137</v>
      </c>
      <c r="D8" s="94" t="s">
        <v>170</v>
      </c>
      <c r="E8" s="94"/>
      <c r="F8" s="94" t="s">
        <v>171</v>
      </c>
      <c r="G8" s="94"/>
      <c r="H8" s="94" t="s">
        <v>136</v>
      </c>
      <c r="I8" s="94"/>
    </row>
    <row r="9" spans="1:9" s="13" customFormat="1" ht="37.5" customHeight="1">
      <c r="A9" s="94"/>
      <c r="B9" s="94"/>
      <c r="C9" s="94"/>
      <c r="D9" s="20" t="s">
        <v>135</v>
      </c>
      <c r="E9" s="20" t="s">
        <v>134</v>
      </c>
      <c r="F9" s="20" t="s">
        <v>135</v>
      </c>
      <c r="G9" s="20" t="s">
        <v>134</v>
      </c>
      <c r="H9" s="20" t="s">
        <v>159</v>
      </c>
      <c r="I9" s="20" t="s">
        <v>134</v>
      </c>
    </row>
    <row r="10" spans="1:9" s="13" customFormat="1" ht="16.5" customHeight="1">
      <c r="A10" s="40" t="s">
        <v>11</v>
      </c>
      <c r="B10" s="41" t="s">
        <v>133</v>
      </c>
      <c r="C10" s="40"/>
      <c r="D10" s="42"/>
      <c r="E10" s="42"/>
      <c r="F10" s="42"/>
      <c r="G10" s="42"/>
      <c r="H10" s="42"/>
      <c r="I10" s="42"/>
    </row>
    <row r="11" spans="1:12" s="13" customFormat="1" ht="45">
      <c r="A11" s="40" t="s">
        <v>12</v>
      </c>
      <c r="B11" s="41" t="s">
        <v>132</v>
      </c>
      <c r="C11" s="40" t="s">
        <v>130</v>
      </c>
      <c r="D11" s="44">
        <v>347.47</v>
      </c>
      <c r="E11" s="44">
        <v>361.37</v>
      </c>
      <c r="F11" s="44">
        <v>361.37</v>
      </c>
      <c r="G11" s="44">
        <v>373.33</v>
      </c>
      <c r="H11" s="44">
        <f>G11</f>
        <v>373.33</v>
      </c>
      <c r="I11" s="44">
        <v>626.829337773524</v>
      </c>
      <c r="K11" s="65"/>
      <c r="L11" s="65"/>
    </row>
    <row r="12" spans="1:12" s="13" customFormat="1" ht="60">
      <c r="A12" s="40" t="s">
        <v>13</v>
      </c>
      <c r="B12" s="41" t="s">
        <v>131</v>
      </c>
      <c r="C12" s="40" t="s">
        <v>130</v>
      </c>
      <c r="D12" s="44">
        <v>140.4253190070545</v>
      </c>
      <c r="E12" s="44">
        <v>300.5460611292408</v>
      </c>
      <c r="F12" s="44">
        <v>130.3</v>
      </c>
      <c r="G12" s="44">
        <v>187.96</v>
      </c>
      <c r="H12" s="44">
        <f>G12</f>
        <v>187.96</v>
      </c>
      <c r="I12" s="44">
        <v>761.500874078528</v>
      </c>
      <c r="J12" s="51"/>
      <c r="K12" s="66"/>
      <c r="L12" s="65"/>
    </row>
    <row r="13" spans="1:13" s="13" customFormat="1" ht="30">
      <c r="A13" s="40" t="s">
        <v>129</v>
      </c>
      <c r="B13" s="41" t="s">
        <v>162</v>
      </c>
      <c r="C13" s="40" t="s">
        <v>130</v>
      </c>
      <c r="D13" s="48"/>
      <c r="E13" s="48"/>
      <c r="F13" s="48"/>
      <c r="G13" s="48"/>
      <c r="H13" s="48"/>
      <c r="I13" s="48"/>
      <c r="K13" s="67"/>
      <c r="L13" s="64"/>
      <c r="M13" s="49"/>
    </row>
    <row r="14" spans="1:12" s="13" customFormat="1" ht="15">
      <c r="A14" s="40"/>
      <c r="B14" s="41" t="s">
        <v>55</v>
      </c>
      <c r="C14" s="40" t="s">
        <v>130</v>
      </c>
      <c r="D14" s="92"/>
      <c r="E14" s="92">
        <v>361.28</v>
      </c>
      <c r="F14" s="92">
        <v>361.28</v>
      </c>
      <c r="G14" s="92">
        <v>595.25</v>
      </c>
      <c r="H14" s="92">
        <f>G14</f>
        <v>595.25</v>
      </c>
      <c r="I14" s="90">
        <v>2348.223</v>
      </c>
      <c r="J14" s="49"/>
      <c r="K14" s="67"/>
      <c r="L14" s="65"/>
    </row>
    <row r="15" spans="1:12" s="13" customFormat="1" ht="15">
      <c r="A15" s="40"/>
      <c r="B15" s="41" t="s">
        <v>56</v>
      </c>
      <c r="C15" s="40" t="s">
        <v>130</v>
      </c>
      <c r="D15" s="93"/>
      <c r="E15" s="93"/>
      <c r="F15" s="93"/>
      <c r="G15" s="93"/>
      <c r="H15" s="93">
        <f>G15</f>
        <v>0</v>
      </c>
      <c r="I15" s="91"/>
      <c r="J15" s="49"/>
      <c r="K15" s="74"/>
      <c r="L15" s="64"/>
    </row>
    <row r="16" spans="1:12" s="13" customFormat="1" ht="21.75" customHeight="1">
      <c r="A16" s="40"/>
      <c r="B16" s="41" t="s">
        <v>57</v>
      </c>
      <c r="C16" s="40" t="s">
        <v>130</v>
      </c>
      <c r="D16" s="44"/>
      <c r="E16" s="44">
        <v>588.36</v>
      </c>
      <c r="F16" s="44">
        <v>120.46</v>
      </c>
      <c r="G16" s="44">
        <v>120.46</v>
      </c>
      <c r="H16" s="44">
        <f>G16</f>
        <v>120.46</v>
      </c>
      <c r="I16" s="71">
        <v>33113.55</v>
      </c>
      <c r="J16" s="49"/>
      <c r="K16" s="67"/>
      <c r="L16" s="67"/>
    </row>
    <row r="17" spans="1:12" s="13" customFormat="1" ht="21.75" customHeight="1">
      <c r="A17" s="40"/>
      <c r="B17" s="41" t="s">
        <v>58</v>
      </c>
      <c r="C17" s="40"/>
      <c r="D17" s="44"/>
      <c r="E17" s="44">
        <v>120.43</v>
      </c>
      <c r="F17" s="44">
        <v>120.43</v>
      </c>
      <c r="G17" s="44">
        <v>198.42</v>
      </c>
      <c r="H17" s="44">
        <f>G17</f>
        <v>198.42</v>
      </c>
      <c r="I17" s="44">
        <f>I14/3</f>
        <v>782.741</v>
      </c>
      <c r="J17" s="49"/>
      <c r="K17" s="67"/>
      <c r="L17" s="67"/>
    </row>
    <row r="18" spans="1:9" s="13" customFormat="1" ht="15">
      <c r="A18" s="40" t="s">
        <v>129</v>
      </c>
      <c r="B18" s="41" t="s">
        <v>164</v>
      </c>
      <c r="C18" s="40" t="s">
        <v>10</v>
      </c>
      <c r="D18" s="45"/>
      <c r="E18" s="45"/>
      <c r="F18" s="48"/>
      <c r="G18" s="48"/>
      <c r="H18" s="45"/>
      <c r="I18" s="45"/>
    </row>
    <row r="19" spans="1:9" s="13" customFormat="1" ht="15">
      <c r="A19" s="40"/>
      <c r="B19" s="41" t="s">
        <v>55</v>
      </c>
      <c r="C19" s="40" t="s">
        <v>10</v>
      </c>
      <c r="D19" s="46">
        <v>0.1533</v>
      </c>
      <c r="E19" s="46"/>
      <c r="F19" s="47"/>
      <c r="G19" s="48"/>
      <c r="H19" s="46"/>
      <c r="I19" s="46"/>
    </row>
    <row r="20" spans="1:9" s="13" customFormat="1" ht="15">
      <c r="A20" s="40"/>
      <c r="B20" s="41" t="s">
        <v>56</v>
      </c>
      <c r="C20" s="40" t="s">
        <v>10</v>
      </c>
      <c r="D20" s="46">
        <v>0.1409</v>
      </c>
      <c r="E20" s="46"/>
      <c r="F20" s="47"/>
      <c r="G20" s="48"/>
      <c r="H20" s="46"/>
      <c r="I20" s="46"/>
    </row>
    <row r="21" spans="1:9" s="13" customFormat="1" ht="15">
      <c r="A21" s="40"/>
      <c r="B21" s="41" t="s">
        <v>57</v>
      </c>
      <c r="C21" s="40" t="s">
        <v>10</v>
      </c>
      <c r="D21" s="46">
        <v>0.096</v>
      </c>
      <c r="E21" s="46"/>
      <c r="F21" s="47"/>
      <c r="G21" s="48"/>
      <c r="H21" s="46"/>
      <c r="I21" s="46"/>
    </row>
    <row r="22" spans="1:9" s="13" customFormat="1" ht="15">
      <c r="A22" s="40"/>
      <c r="B22" s="41" t="s">
        <v>58</v>
      </c>
      <c r="C22" s="40" t="s">
        <v>10</v>
      </c>
      <c r="D22" s="46">
        <v>0.0557</v>
      </c>
      <c r="E22" s="46"/>
      <c r="F22" s="47"/>
      <c r="G22" s="48"/>
      <c r="H22" s="46"/>
      <c r="I22" s="46"/>
    </row>
    <row r="23" spans="1:9" s="13" customFormat="1" ht="15" hidden="1" outlineLevel="1">
      <c r="A23" s="18" t="s">
        <v>15</v>
      </c>
      <c r="B23" s="19" t="s">
        <v>128</v>
      </c>
      <c r="C23" s="18" t="s">
        <v>10</v>
      </c>
      <c r="D23" s="17"/>
      <c r="E23" s="17"/>
      <c r="F23" s="17"/>
      <c r="G23" s="17"/>
      <c r="H23" s="17"/>
      <c r="I23" s="17"/>
    </row>
    <row r="24" spans="1:9" s="13" customFormat="1" ht="15" hidden="1" outlineLevel="1">
      <c r="A24" s="18" t="s">
        <v>127</v>
      </c>
      <c r="B24" s="19" t="s">
        <v>126</v>
      </c>
      <c r="C24" s="18" t="s">
        <v>124</v>
      </c>
      <c r="D24" s="17"/>
      <c r="E24" s="17"/>
      <c r="F24" s="17"/>
      <c r="G24" s="17"/>
      <c r="H24" s="17"/>
      <c r="I24" s="17"/>
    </row>
    <row r="25" spans="1:9" s="13" customFormat="1" ht="15" hidden="1" outlineLevel="1">
      <c r="A25" s="18"/>
      <c r="B25" s="19" t="s">
        <v>125</v>
      </c>
      <c r="C25" s="18" t="s">
        <v>124</v>
      </c>
      <c r="D25" s="17"/>
      <c r="E25" s="17"/>
      <c r="F25" s="17"/>
      <c r="G25" s="17"/>
      <c r="H25" s="17"/>
      <c r="I25" s="17"/>
    </row>
    <row r="26" spans="1:9" s="13" customFormat="1" ht="30" hidden="1" outlineLevel="1">
      <c r="A26" s="18" t="s">
        <v>123</v>
      </c>
      <c r="B26" s="19" t="s">
        <v>122</v>
      </c>
      <c r="C26" s="18" t="s">
        <v>121</v>
      </c>
      <c r="D26" s="17"/>
      <c r="E26" s="17"/>
      <c r="F26" s="17"/>
      <c r="G26" s="17"/>
      <c r="H26" s="17"/>
      <c r="I26" s="17"/>
    </row>
    <row r="27" spans="1:9" s="13" customFormat="1" ht="15" hidden="1" outlineLevel="1">
      <c r="A27" s="18" t="s">
        <v>120</v>
      </c>
      <c r="B27" s="19" t="s">
        <v>119</v>
      </c>
      <c r="C27" s="18" t="s">
        <v>101</v>
      </c>
      <c r="D27" s="17"/>
      <c r="E27" s="17"/>
      <c r="F27" s="17"/>
      <c r="G27" s="17"/>
      <c r="H27" s="17"/>
      <c r="I27" s="17"/>
    </row>
    <row r="28" spans="1:9" s="13" customFormat="1" ht="15" hidden="1" outlineLevel="1">
      <c r="A28" s="18" t="s">
        <v>118</v>
      </c>
      <c r="B28" s="19" t="s">
        <v>117</v>
      </c>
      <c r="C28" s="18" t="s">
        <v>101</v>
      </c>
      <c r="D28" s="17"/>
      <c r="E28" s="17"/>
      <c r="F28" s="17"/>
      <c r="G28" s="17"/>
      <c r="H28" s="17"/>
      <c r="I28" s="17"/>
    </row>
    <row r="29" spans="1:9" s="13" customFormat="1" ht="15" hidden="1" outlineLevel="1">
      <c r="A29" s="18" t="s">
        <v>116</v>
      </c>
      <c r="B29" s="19" t="s">
        <v>115</v>
      </c>
      <c r="C29" s="18" t="s">
        <v>101</v>
      </c>
      <c r="D29" s="17"/>
      <c r="E29" s="17"/>
      <c r="F29" s="17"/>
      <c r="G29" s="17"/>
      <c r="H29" s="17"/>
      <c r="I29" s="17"/>
    </row>
    <row r="30" spans="1:9" s="13" customFormat="1" ht="18" hidden="1" outlineLevel="1">
      <c r="A30" s="18"/>
      <c r="B30" s="19" t="s">
        <v>114</v>
      </c>
      <c r="C30" s="18" t="s">
        <v>101</v>
      </c>
      <c r="D30" s="17"/>
      <c r="E30" s="17"/>
      <c r="F30" s="17"/>
      <c r="G30" s="17"/>
      <c r="H30" s="17"/>
      <c r="I30" s="17"/>
    </row>
    <row r="31" spans="1:9" s="13" customFormat="1" ht="18" hidden="1" outlineLevel="1">
      <c r="A31" s="18"/>
      <c r="B31" s="19" t="s">
        <v>113</v>
      </c>
      <c r="C31" s="18" t="s">
        <v>101</v>
      </c>
      <c r="D31" s="17"/>
      <c r="E31" s="17"/>
      <c r="F31" s="17"/>
      <c r="G31" s="17"/>
      <c r="H31" s="17"/>
      <c r="I31" s="17"/>
    </row>
    <row r="32" spans="1:9" s="13" customFormat="1" ht="18" hidden="1" outlineLevel="1">
      <c r="A32" s="18"/>
      <c r="B32" s="19" t="s">
        <v>112</v>
      </c>
      <c r="C32" s="18" t="s">
        <v>101</v>
      </c>
      <c r="D32" s="17"/>
      <c r="E32" s="17"/>
      <c r="F32" s="17"/>
      <c r="G32" s="17"/>
      <c r="H32" s="17"/>
      <c r="I32" s="17"/>
    </row>
    <row r="33" spans="1:9" s="13" customFormat="1" ht="18" hidden="1" outlineLevel="1">
      <c r="A33" s="18"/>
      <c r="B33" s="19" t="s">
        <v>111</v>
      </c>
      <c r="C33" s="18" t="s">
        <v>101</v>
      </c>
      <c r="D33" s="17"/>
      <c r="E33" s="17"/>
      <c r="F33" s="17"/>
      <c r="G33" s="17"/>
      <c r="H33" s="17"/>
      <c r="I33" s="17"/>
    </row>
    <row r="34" spans="1:9" s="13" customFormat="1" ht="15" hidden="1" outlineLevel="1">
      <c r="A34" s="18" t="s">
        <v>110</v>
      </c>
      <c r="B34" s="19" t="s">
        <v>109</v>
      </c>
      <c r="C34" s="18" t="s">
        <v>101</v>
      </c>
      <c r="D34" s="17"/>
      <c r="E34" s="17"/>
      <c r="F34" s="17"/>
      <c r="G34" s="17"/>
      <c r="H34" s="17"/>
      <c r="I34" s="17"/>
    </row>
    <row r="35" spans="1:9" s="13" customFormat="1" ht="15" hidden="1" outlineLevel="1">
      <c r="A35" s="18" t="s">
        <v>108</v>
      </c>
      <c r="B35" s="19" t="s">
        <v>107</v>
      </c>
      <c r="C35" s="18"/>
      <c r="D35" s="17"/>
      <c r="E35" s="17"/>
      <c r="F35" s="17"/>
      <c r="G35" s="17"/>
      <c r="H35" s="17"/>
      <c r="I35" s="17"/>
    </row>
    <row r="36" spans="1:9" s="13" customFormat="1" ht="30" hidden="1" outlineLevel="1">
      <c r="A36" s="18" t="s">
        <v>106</v>
      </c>
      <c r="B36" s="19" t="s">
        <v>105</v>
      </c>
      <c r="C36" s="18" t="s">
        <v>104</v>
      </c>
      <c r="D36" s="17"/>
      <c r="E36" s="17"/>
      <c r="F36" s="17"/>
      <c r="G36" s="17"/>
      <c r="H36" s="17"/>
      <c r="I36" s="17"/>
    </row>
    <row r="37" spans="1:9" s="13" customFormat="1" ht="15" hidden="1" outlineLevel="1">
      <c r="A37" s="18" t="s">
        <v>103</v>
      </c>
      <c r="B37" s="19" t="s">
        <v>102</v>
      </c>
      <c r="C37" s="18" t="s">
        <v>101</v>
      </c>
      <c r="D37" s="17"/>
      <c r="E37" s="17"/>
      <c r="F37" s="17"/>
      <c r="G37" s="17"/>
      <c r="H37" s="17"/>
      <c r="I37" s="17"/>
    </row>
    <row r="38" spans="1:9" s="13" customFormat="1" ht="15" hidden="1" outlineLevel="1">
      <c r="A38" s="18" t="s">
        <v>100</v>
      </c>
      <c r="B38" s="19" t="s">
        <v>99</v>
      </c>
      <c r="C38" s="18" t="s">
        <v>96</v>
      </c>
      <c r="D38" s="17"/>
      <c r="E38" s="17"/>
      <c r="F38" s="17"/>
      <c r="G38" s="17"/>
      <c r="H38" s="17"/>
      <c r="I38" s="17"/>
    </row>
    <row r="39" spans="1:9" s="13" customFormat="1" ht="15" hidden="1" outlineLevel="1">
      <c r="A39" s="18"/>
      <c r="B39" s="19" t="s">
        <v>98</v>
      </c>
      <c r="C39" s="18" t="s">
        <v>96</v>
      </c>
      <c r="D39" s="17"/>
      <c r="E39" s="17"/>
      <c r="F39" s="17"/>
      <c r="G39" s="17"/>
      <c r="H39" s="17"/>
      <c r="I39" s="17"/>
    </row>
    <row r="40" spans="1:9" s="13" customFormat="1" ht="15" hidden="1" outlineLevel="1">
      <c r="A40" s="15"/>
      <c r="B40" s="16" t="s">
        <v>97</v>
      </c>
      <c r="C40" s="15" t="s">
        <v>96</v>
      </c>
      <c r="D40" s="14"/>
      <c r="E40" s="14"/>
      <c r="F40" s="14"/>
      <c r="G40" s="14"/>
      <c r="H40" s="14"/>
      <c r="I40" s="14"/>
    </row>
    <row r="41" s="6" customFormat="1" ht="12.75" collapsed="1">
      <c r="A41" s="5" t="s">
        <v>95</v>
      </c>
    </row>
    <row r="42" s="6" customFormat="1" ht="12.75">
      <c r="A42" s="5"/>
    </row>
    <row r="44" spans="2:9" ht="38.25" customHeight="1">
      <c r="B44" s="81"/>
      <c r="C44" s="81"/>
      <c r="D44" s="81"/>
      <c r="E44" s="50"/>
      <c r="F44" s="50"/>
      <c r="G44" s="50"/>
      <c r="H44" s="50"/>
      <c r="I44" s="50"/>
    </row>
  </sheetData>
  <sheetProtection/>
  <mergeCells count="15">
    <mergeCell ref="A5:I5"/>
    <mergeCell ref="G1:I1"/>
    <mergeCell ref="A8:A9"/>
    <mergeCell ref="B8:B9"/>
    <mergeCell ref="C8:C9"/>
    <mergeCell ref="D8:E8"/>
    <mergeCell ref="B44:D44"/>
    <mergeCell ref="I14:I15"/>
    <mergeCell ref="G14:G15"/>
    <mergeCell ref="F8:G8"/>
    <mergeCell ref="H8:I8"/>
    <mergeCell ref="H14:H15"/>
    <mergeCell ref="F14:F15"/>
    <mergeCell ref="D14:D15"/>
    <mergeCell ref="E14:E15"/>
  </mergeCells>
  <printOptions horizontalCentered="1"/>
  <pageMargins left="0" right="0" top="0.7874015748031497" bottom="0" header="0.1968503937007874" footer="0.1968503937007874"/>
  <pageSetup fitToHeight="1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Осадченко Анастасия Александровна</cp:lastModifiedBy>
  <cp:lastPrinted>2019-04-19T12:11:18Z</cp:lastPrinted>
  <dcterms:created xsi:type="dcterms:W3CDTF">2014-08-15T10:06:32Z</dcterms:created>
  <dcterms:modified xsi:type="dcterms:W3CDTF">2019-04-22T04:57:38Z</dcterms:modified>
  <cp:category/>
  <cp:version/>
  <cp:contentType/>
  <cp:contentStatus/>
</cp:coreProperties>
</file>